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0" windowWidth="37380" windowHeight="22760" activeTab="0"/>
  </bookViews>
  <sheets>
    <sheet name="2000er" sheetId="1" r:id="rId1"/>
    <sheet name="1970er" sheetId="2" r:id="rId2"/>
  </sheets>
  <definedNames/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K125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83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64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124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115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74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102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130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128" authorId="0">
      <text>
        <r>
          <rPr>
            <sz val="11"/>
            <color indexed="8"/>
            <rFont val="Lucida Grande"/>
            <family val="0"/>
          </rPr>
          <t>USA 1977</t>
        </r>
      </text>
    </comment>
    <comment ref="K69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95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123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100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82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109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90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108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81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94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122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112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126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75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107" authorId="0">
      <text>
        <r>
          <rPr>
            <sz val="11"/>
            <color indexed="8"/>
            <rFont val="Lucida Grande"/>
            <family val="0"/>
          </rPr>
          <t>USA</t>
        </r>
      </text>
    </comment>
    <comment ref="K116" authorId="0">
      <text>
        <r>
          <rPr>
            <sz val="11"/>
            <color indexed="8"/>
            <rFont val="Lucida Grande"/>
            <family val="0"/>
          </rPr>
          <t>1964</t>
        </r>
      </text>
    </comment>
    <comment ref="K93" authorId="0">
      <text>
        <r>
          <rPr>
            <sz val="11"/>
            <color indexed="8"/>
            <rFont val="Lucida Grande"/>
            <family val="0"/>
          </rPr>
          <t>USA</t>
        </r>
      </text>
    </comment>
  </commentList>
</comments>
</file>

<file path=xl/sharedStrings.xml><?xml version="1.0" encoding="utf-8"?>
<sst xmlns="http://schemas.openxmlformats.org/spreadsheetml/2006/main" count="800" uniqueCount="403">
  <si>
    <t>Taxi Driver</t>
  </si>
  <si>
    <t>WA: 20.000 Meilen unter dem Meer</t>
  </si>
  <si>
    <t>Die Ritter der Kokosnuss</t>
  </si>
  <si>
    <t>Monty Python</t>
  </si>
  <si>
    <t>Barry Lyndon</t>
  </si>
  <si>
    <t>WA: Mary Poppins</t>
  </si>
  <si>
    <t>Bernard und Bianca – Die Mäusepolizei</t>
  </si>
  <si>
    <t>James Bond 007: Der Spion, der mich liebte</t>
  </si>
  <si>
    <t>Zwei außer Rand und Band</t>
  </si>
  <si>
    <t>Steiner – Das Eiserne Kreuz</t>
  </si>
  <si>
    <t>D, UK</t>
  </si>
  <si>
    <t>Ein irrer Typ</t>
  </si>
  <si>
    <t>The Rocky Horror Picture Show</t>
  </si>
  <si>
    <t>basierend auf Musical</t>
  </si>
  <si>
    <t>Schlappschuss</t>
  </si>
  <si>
    <t>Verschollen im Bermuda-Dreieck</t>
  </si>
  <si>
    <t>Der tolle Käfer in der Rallye Monte Carlo</t>
  </si>
  <si>
    <t>Disney, Herbie</t>
  </si>
  <si>
    <t>Die Brücke von Arnheim</t>
  </si>
  <si>
    <t>Hitler, eine Karriere</t>
  </si>
  <si>
    <t>Dokumentation</t>
  </si>
  <si>
    <t>Der Stadtneurotiker</t>
  </si>
  <si>
    <t>Flucht ins 23. Jahrhundert</t>
  </si>
  <si>
    <t>Der Exorzist II – Der Ketzer</t>
  </si>
  <si>
    <t>Exorcist</t>
  </si>
  <si>
    <t>Die Insel des Dr. Moreau</t>
  </si>
  <si>
    <t>Jabberwocky</t>
  </si>
  <si>
    <t>Auch die Engel essen Bohnen</t>
  </si>
  <si>
    <t>I, Fr, Sp</t>
  </si>
  <si>
    <t>Spencer</t>
  </si>
  <si>
    <t>Das große Fressen</t>
  </si>
  <si>
    <t>Fr, I</t>
  </si>
  <si>
    <t>Der große Blonde mit dem schwarzen Schuh</t>
  </si>
  <si>
    <t>Fr</t>
  </si>
  <si>
    <t>Die Abenteuer des Rabbi Jacob</t>
  </si>
  <si>
    <t>Louis de Funes</t>
  </si>
  <si>
    <t>FRF 18.000.000</t>
  </si>
  <si>
    <t>Was Sie schon immer über Sex wissen wollten</t>
  </si>
  <si>
    <t>Parodie auf Aufklärungsbuch</t>
  </si>
  <si>
    <t>Liebesgrüße aus der Lederhose</t>
  </si>
  <si>
    <t>Paper Moon</t>
  </si>
  <si>
    <t>Fritz the Cat</t>
  </si>
  <si>
    <t>WA: Der große Diktator</t>
  </si>
  <si>
    <t>Charlie Chaplin</t>
  </si>
  <si>
    <t>Der Clou</t>
  </si>
  <si>
    <t>Der Exorzist</t>
  </si>
  <si>
    <t>James Bond 007: Der Mann mit dem goldenen Colt</t>
  </si>
  <si>
    <t>Zwei wie Pech und Schwefel</t>
  </si>
  <si>
    <t>I, Sp</t>
  </si>
  <si>
    <t>Emanuela</t>
  </si>
  <si>
    <t>Robin Hood</t>
  </si>
  <si>
    <t>Ein Mann sieht rot</t>
  </si>
  <si>
    <t>WA: Die große Sause / Drei Bruchpiloten in Paris</t>
  </si>
  <si>
    <t>Fr, UK</t>
  </si>
  <si>
    <t>Militär</t>
  </si>
  <si>
    <t>Sie nannten ihn Plattfuß</t>
  </si>
  <si>
    <t>D, I</t>
  </si>
  <si>
    <t>Chinatown</t>
  </si>
  <si>
    <t>Die Filzlaus</t>
  </si>
  <si>
    <t>basierend auf Theaterstück</t>
  </si>
  <si>
    <t>Harold und Maude</t>
  </si>
  <si>
    <t>Der Schläfer</t>
  </si>
  <si>
    <t>Woody Allen</t>
  </si>
  <si>
    <t>Jesus Christ Superstar</t>
  </si>
  <si>
    <t>Jesus</t>
  </si>
  <si>
    <t>basierend auf Konzeptalbum/Browdwayshow</t>
  </si>
  <si>
    <t>WA: The Kid (Charlie Chaplin)</t>
  </si>
  <si>
    <t>Effi Briest</t>
  </si>
  <si>
    <t>Fontane</t>
  </si>
  <si>
    <t>basierend auf Roman; Fassbender</t>
  </si>
  <si>
    <t>Der weiße Hai</t>
  </si>
  <si>
    <t>Zwei Missionare</t>
  </si>
  <si>
    <t>I, Fr</t>
  </si>
  <si>
    <t>Der Unverbesserliche</t>
  </si>
  <si>
    <t>Belmondo</t>
  </si>
  <si>
    <t>Die Geschichte der O</t>
  </si>
  <si>
    <t>D, Fr, Can</t>
  </si>
  <si>
    <t xml:space="preserve">Nobody ist der Größte </t>
  </si>
  <si>
    <t>Frankenstein Junior</t>
  </si>
  <si>
    <t>Mel Brooks</t>
  </si>
  <si>
    <t>Parodie</t>
  </si>
  <si>
    <t>Mandingo</t>
  </si>
  <si>
    <t>Flammendes Inferno</t>
  </si>
  <si>
    <t>Erdbeben</t>
  </si>
  <si>
    <t>Rollerball</t>
  </si>
  <si>
    <t>Die letzte Nacht des Boris Gruschenko</t>
  </si>
  <si>
    <t>USA, Fr</t>
  </si>
  <si>
    <t>WA: Schneewittchen und die sieben Zwerge</t>
  </si>
  <si>
    <t>Der Pate II</t>
  </si>
  <si>
    <t>Szenen einer Ehe</t>
  </si>
  <si>
    <t>Schw</t>
  </si>
  <si>
    <t>Ingmar Bergman</t>
  </si>
  <si>
    <t>Kinofassung der TV-Mini-Serie</t>
  </si>
  <si>
    <t>Die verlorene Ehre der Katharina Blum</t>
  </si>
  <si>
    <t>Extrablatt</t>
  </si>
  <si>
    <t>Wilder/Lemmon/Matthau</t>
  </si>
  <si>
    <t>Asterix erobert Rom</t>
  </si>
  <si>
    <t>Einer flog übers Kuckucksnest</t>
  </si>
  <si>
    <t>Brust oder Keule</t>
  </si>
  <si>
    <t>Her mit den kleinen Engländerinnen</t>
  </si>
  <si>
    <t>Hector, der Ritter ohne Furcht und Tadel</t>
  </si>
  <si>
    <t>Schlacht um Midway</t>
  </si>
  <si>
    <t>Silent Movie</t>
  </si>
  <si>
    <t>Parodie auf Stummfilme</t>
  </si>
  <si>
    <t>Familiengrab</t>
  </si>
  <si>
    <t>Die 120 Tage von Sodom</t>
  </si>
  <si>
    <t>Die Schlümpfe und die Zauberflöte</t>
  </si>
  <si>
    <t>Fr/Bel</t>
  </si>
  <si>
    <t>Pippi Langstrumpf</t>
  </si>
  <si>
    <t>Sw/D</t>
  </si>
  <si>
    <t>basierend auf Kinderbuch (Zusammenschnitt aus TV-Serie)</t>
  </si>
  <si>
    <t>James Bond 007: Im Geheimdienst ihrer Majestät</t>
  </si>
  <si>
    <t>UK</t>
  </si>
  <si>
    <t>Oswalt Kolle: Deine Frau, das unbekannte Wesen</t>
  </si>
  <si>
    <t>Oswalt Kolle: Zum Beispiel Ehebruch</t>
  </si>
  <si>
    <t>Heintje – Ein Herz geht auf Reisen</t>
  </si>
  <si>
    <t>Heintje</t>
  </si>
  <si>
    <t>Pepe, der Paukerschreck – Die Lümmel von der ersten Bank, Teil 3</t>
  </si>
  <si>
    <t>Luftschlacht um England</t>
  </si>
  <si>
    <t>basierend auf Historie</t>
  </si>
  <si>
    <t>Schulmädchen-Report: Was Eltern nicht für möglich halten</t>
  </si>
  <si>
    <t>angeblich basierend auf Sachbuch</t>
  </si>
  <si>
    <t>Asterix und Kleopatra</t>
  </si>
  <si>
    <t>FR/Bel</t>
  </si>
  <si>
    <t>Asterix</t>
  </si>
  <si>
    <t>Oswalt Kolle: Dein Mann, das unbekannte Wesen</t>
  </si>
  <si>
    <t>Wenn die tollen Tanten kommen</t>
  </si>
  <si>
    <t>Klamauk</t>
  </si>
  <si>
    <t>Die Nonne von Monza</t>
  </si>
  <si>
    <t>I</t>
  </si>
  <si>
    <t>Andy Warhol Presents Flesh</t>
  </si>
  <si>
    <t>Andy Warhol</t>
  </si>
  <si>
    <t>Wir haun die Pauker in die Pfanne – Die Lümmel … Teil 5</t>
  </si>
  <si>
    <t>Liebesmarkt in Dänemark</t>
  </si>
  <si>
    <t>Nicht fummeln, Liebling</t>
  </si>
  <si>
    <t>Sequel zu „Zur Sache, Schätzchen“</t>
  </si>
  <si>
    <t>Unsere Pauker gehen in die Luft</t>
  </si>
  <si>
    <t>James Bond 007: Diamentenfieber</t>
  </si>
  <si>
    <t>basierend auf Agentenroman</t>
  </si>
  <si>
    <t>Aristocats</t>
  </si>
  <si>
    <t>basierend auf einer Geschichte</t>
  </si>
  <si>
    <t>Die rechte und die linke Hand des Teufels</t>
  </si>
  <si>
    <t>Hill/Spencer</t>
  </si>
  <si>
    <t>Love Story</t>
  </si>
  <si>
    <t>Der neue Schulmädchenreport: Was Eltern den Schlaf raubt</t>
  </si>
  <si>
    <t>Und Jimmy ging zum Regenbogen</t>
  </si>
  <si>
    <t>D, A</t>
  </si>
  <si>
    <t>nach Roman von J.M.Simmel</t>
  </si>
  <si>
    <t>Asterix der Gallier</t>
  </si>
  <si>
    <t>erster Film</t>
  </si>
  <si>
    <t>Hausfrauenreport</t>
  </si>
  <si>
    <t>Der Kapitän</t>
  </si>
  <si>
    <t>Heinz Rühmann</t>
  </si>
  <si>
    <t>Blutjunge Verführerinnen</t>
  </si>
  <si>
    <t>D/Schw</t>
  </si>
  <si>
    <t>Vier Fäuste für ein Halleluja</t>
  </si>
  <si>
    <t>Der Pate</t>
  </si>
  <si>
    <t>Lass jucken, Kumpel</t>
  </si>
  <si>
    <t>Schulmädchen-Report, 3. Teil – Was Eltern nicht mal ahnen</t>
  </si>
  <si>
    <t>Freibeuter der Meere</t>
  </si>
  <si>
    <t>Esp/I</t>
  </si>
  <si>
    <t>Is was, Doc</t>
  </si>
  <si>
    <t>Uhrwerk Orange</t>
  </si>
  <si>
    <t>Lucky Luke</t>
  </si>
  <si>
    <t>Frenzy</t>
  </si>
  <si>
    <t>Hitchcock</t>
  </si>
  <si>
    <t>Die tollkühne Hexe in ihrem fliegenden Bett</t>
  </si>
  <si>
    <t>Papillon</t>
  </si>
  <si>
    <t>Zwei Himmelhunde auf dem Weg zur Hölle</t>
  </si>
  <si>
    <t>Mein Name ist Nobody</t>
  </si>
  <si>
    <t>D, I, Fr</t>
  </si>
  <si>
    <t>Hill</t>
  </si>
  <si>
    <t>James Bond 007: Leben und Sterben lassen</t>
  </si>
  <si>
    <t>Der letzte Tango in Paris</t>
  </si>
  <si>
    <t>FR/I</t>
  </si>
  <si>
    <t>Romy Schneider</t>
  </si>
  <si>
    <t>Pitt/Jolie</t>
  </si>
  <si>
    <t>Meine Frau, ihre Schwiegereltern und ich</t>
  </si>
  <si>
    <t>Stiller/De Niro</t>
  </si>
  <si>
    <t>Krieg der Welten</t>
  </si>
  <si>
    <t>Neuinterpretation des SciFi-Romans</t>
  </si>
  <si>
    <t>King Kong</t>
  </si>
  <si>
    <t>USA/NZ/D</t>
  </si>
  <si>
    <t>Neuinterpretation des Filmklassikers</t>
  </si>
  <si>
    <t>Die weiße Massai</t>
  </si>
  <si>
    <t>basierend auf autobiografischem Roman</t>
  </si>
  <si>
    <t>(T)Raumschiff Surprise – Periode 1</t>
  </si>
  <si>
    <t>Bully</t>
  </si>
  <si>
    <t>Parodie auf TV-Serie</t>
  </si>
  <si>
    <t>7 Zwerge – Männer allein im Wald</t>
  </si>
  <si>
    <t>Harry Potter und der Gefangene von Askaban</t>
  </si>
  <si>
    <t>Shrek 2 – Der tollkühne Held kehrt zurück</t>
  </si>
  <si>
    <t>Der Untergang</t>
  </si>
  <si>
    <t>Hitler</t>
  </si>
  <si>
    <t>basierend auf Geschichtszeugnissen</t>
  </si>
  <si>
    <t>Troja</t>
  </si>
  <si>
    <t>Pitt</t>
  </si>
  <si>
    <t>The Day After Tomorrow</t>
  </si>
  <si>
    <t>Die Unglaublichen – The Incredibles</t>
  </si>
  <si>
    <t>Bärenbrüder</t>
  </si>
  <si>
    <t>Disney</t>
  </si>
  <si>
    <t>Spider-Man 2</t>
  </si>
  <si>
    <t>Der Herr der Ringe III – Die Rückkehr des Königs</t>
  </si>
  <si>
    <t>Findet Nemo</t>
  </si>
  <si>
    <t>Good Bye, Lenin</t>
  </si>
  <si>
    <t>DDR</t>
  </si>
  <si>
    <t>Fluch der Karibik</t>
  </si>
  <si>
    <t>Matrix Reloaded</t>
  </si>
  <si>
    <t>Matrix</t>
  </si>
  <si>
    <t>Das Wunder von Bern</t>
  </si>
  <si>
    <t>Catch me if you can</t>
  </si>
  <si>
    <t>Johnny Englisch – Der Spion, der es versiebte</t>
  </si>
  <si>
    <t>USA/UK/FR</t>
  </si>
  <si>
    <t>Parodie auf Filmreihe James Bond</t>
  </si>
  <si>
    <t>Bruce Allmächtig</t>
  </si>
  <si>
    <t>Luther</t>
  </si>
  <si>
    <t>USA/D</t>
  </si>
  <si>
    <t>GESAMT</t>
  </si>
  <si>
    <t>Einnahmen (bis heute)</t>
  </si>
  <si>
    <t>Das Dschungelbuch</t>
  </si>
  <si>
    <t>Zur Sache Schätzchen</t>
  </si>
  <si>
    <t>Oswalt Kolle: Das Wunder der Liebe</t>
  </si>
  <si>
    <t>Sex</t>
  </si>
  <si>
    <t>basierend auf Kolumnen und Buch</t>
  </si>
  <si>
    <t>Zum Teufel mit der Penne – Die Lümmel von der ersten Bank 2. Teil</t>
  </si>
  <si>
    <t>Lümmel</t>
  </si>
  <si>
    <t>Die Nichten der Frau Oberst</t>
  </si>
  <si>
    <t>D, I, Schw</t>
  </si>
  <si>
    <t>angeblich nach Roman von Maupassant</t>
  </si>
  <si>
    <t>Die Lümmel von der ersten Bank – Zur Hölle mit den Paukern</t>
  </si>
  <si>
    <t>Immer Ärger mit den Paukern</t>
  </si>
  <si>
    <t>Oswalt Kolle: Das Wunder der Liebe, 2. Teil – Sexuelle Partnerschaft</t>
  </si>
  <si>
    <t>Die Wirtin von der Lahn</t>
  </si>
  <si>
    <t>A/Un/FR/I</t>
  </si>
  <si>
    <t>basierend auf den „Wirtinnenversen“</t>
  </si>
  <si>
    <t>Morgens um sieben ist die Welt noch in Ordnung</t>
  </si>
  <si>
    <t>Planet der Affen</t>
  </si>
  <si>
    <t>2001 – Odyssee im Weltraum</t>
  </si>
  <si>
    <t>Kubrick</t>
  </si>
  <si>
    <t>Zahlen ohne Wiederaufführung</t>
  </si>
  <si>
    <t>Spiel mir das Lied vom Tod</t>
  </si>
  <si>
    <t>USA/I</t>
  </si>
  <si>
    <t>Ein toller Käfer</t>
  </si>
  <si>
    <t>Easy Rider</t>
  </si>
  <si>
    <t>Hurra, die Schule brennt – Die Lümmel von der ersten Bank, Teil 4</t>
  </si>
  <si>
    <t>Harry Potter und der Halbblutprinz</t>
  </si>
  <si>
    <t>Wickie und die starken Männer</t>
  </si>
  <si>
    <t>Wickie</t>
  </si>
  <si>
    <t>Illuminati</t>
  </si>
  <si>
    <t>Dan Brown</t>
  </si>
  <si>
    <t>basierend auf Thrillerroman</t>
  </si>
  <si>
    <t>Zweiohrküken</t>
  </si>
  <si>
    <t>New Moon – Bis(s) zur Mittagsstunde</t>
  </si>
  <si>
    <t>Roland Emmerich</t>
  </si>
  <si>
    <t>Oben</t>
  </si>
  <si>
    <t>Pixar</t>
  </si>
  <si>
    <t>Twilight – Bis(s) zum Morgengrauen</t>
  </si>
  <si>
    <t>Madagascar 2</t>
  </si>
  <si>
    <t>James Bond 007: Ein Quantum Trost</t>
  </si>
  <si>
    <t>Mamma Mia!</t>
  </si>
  <si>
    <t>USA/UK/D</t>
  </si>
  <si>
    <t>Abba</t>
  </si>
  <si>
    <t>basierend auf Bühnenmusical</t>
  </si>
  <si>
    <t>Hancock</t>
  </si>
  <si>
    <t>Will Smith</t>
  </si>
  <si>
    <t>Unsere Erde – Der Film</t>
  </si>
  <si>
    <t>Dokumentarfilm</t>
  </si>
  <si>
    <t>Wall E – Der Letzte räumt die Erde auf</t>
  </si>
  <si>
    <t>Kung Fu Panda</t>
  </si>
  <si>
    <t>Indiana Jones und das Königreich des Kristallschädels</t>
  </si>
  <si>
    <t>Indiana Jones</t>
  </si>
  <si>
    <t>The Dark Knight</t>
  </si>
  <si>
    <t>basierend auf Comic (Neuinterpretation)</t>
  </si>
  <si>
    <t>Die Welle</t>
  </si>
  <si>
    <t>basierend auf Jugendroman</t>
  </si>
  <si>
    <t>Harry Potter und der Orden des Phönix</t>
  </si>
  <si>
    <t>Keinohrhasen</t>
  </si>
  <si>
    <t>Ratatouille</t>
  </si>
  <si>
    <t>Pirates of the Caribbean – Am Ende der Welt</t>
  </si>
  <si>
    <t>Die Simpsons – Der Film</t>
  </si>
  <si>
    <t>Simpsons</t>
  </si>
  <si>
    <t>Shrek der Dritte</t>
  </si>
  <si>
    <t>Mr. Bean macht Ferien</t>
  </si>
  <si>
    <t>UK/FR/D</t>
  </si>
  <si>
    <t>Mr. Bean</t>
  </si>
  <si>
    <t>basierend auf TV-Figur</t>
  </si>
  <si>
    <t>Spider-Man 3</t>
  </si>
  <si>
    <t>Spider-Man</t>
  </si>
  <si>
    <t>Filmreihe basierend auf Comic</t>
  </si>
  <si>
    <t>Stirb langsam 4.0</t>
  </si>
  <si>
    <t>John McClane</t>
  </si>
  <si>
    <t>Die Wilden Kerle 4</t>
  </si>
  <si>
    <t>Die wilden Kerle</t>
  </si>
  <si>
    <t>Filmreihe basierend auf Jugendbüchern</t>
  </si>
  <si>
    <t>Ice Age 2: Jetzt taut’s</t>
  </si>
  <si>
    <t>Pirates of the Caribbean – Fluch der Karibik 2</t>
  </si>
  <si>
    <t>The Da Vinci Code – Sakrileg</t>
  </si>
  <si>
    <t>Das Parfüm – Die Geschichte eines Mörders</t>
  </si>
  <si>
    <t>USA/FR/ESP/D</t>
  </si>
  <si>
    <t>basierend auf Roman</t>
  </si>
  <si>
    <t>James Bond 007: Casino Royale</t>
  </si>
  <si>
    <t>Deutschland. Ein Sommermärchen</t>
  </si>
  <si>
    <t>Fußball</t>
  </si>
  <si>
    <t>7 Zwerge – Der Wald ist nicht genug</t>
  </si>
  <si>
    <t>Otto</t>
  </si>
  <si>
    <t>Parodie auf Märchenstoff</t>
  </si>
  <si>
    <t>Ab durch die Hecke</t>
  </si>
  <si>
    <t>Nachts im Museum</t>
  </si>
  <si>
    <t>Ben Stiller</t>
  </si>
  <si>
    <t>basierend auf Kinderbuch</t>
  </si>
  <si>
    <t>Der Teufel trägt Prada</t>
  </si>
  <si>
    <t>Meryl Streep</t>
  </si>
  <si>
    <t>Harry Potter und der Feuerkelch</t>
  </si>
  <si>
    <t>Star Wars Episode III – Die Rache der Sith</t>
  </si>
  <si>
    <t>Star Wars</t>
  </si>
  <si>
    <t>Hitch – Der Date Doktor</t>
  </si>
  <si>
    <t>Die Chroniken von Narnia – Der König von Narnia</t>
  </si>
  <si>
    <t>Narnia</t>
  </si>
  <si>
    <t>Mr. &amp; Mrs. Smith</t>
  </si>
  <si>
    <t>Film</t>
  </si>
  <si>
    <t>Jahr</t>
  </si>
  <si>
    <t>Land</t>
  </si>
  <si>
    <t>Neu</t>
  </si>
  <si>
    <t>Remake</t>
  </si>
  <si>
    <t>Fortsetzung</t>
  </si>
  <si>
    <t>Verfilmung</t>
  </si>
  <si>
    <t>Marke</t>
  </si>
  <si>
    <t>Kommentar</t>
  </si>
  <si>
    <t>Budget</t>
  </si>
  <si>
    <t>Einnahmen</t>
  </si>
  <si>
    <t>Zuschauer</t>
  </si>
  <si>
    <t>IMDB-Score</t>
  </si>
  <si>
    <t>Gewinnfaktor</t>
  </si>
  <si>
    <t>Markenfaktor</t>
  </si>
  <si>
    <t>Ziemlich beste Freunde</t>
  </si>
  <si>
    <t>FR</t>
  </si>
  <si>
    <t>James Bond 007: Skyfall</t>
  </si>
  <si>
    <t>USA/UK</t>
  </si>
  <si>
    <t>James Bond</t>
  </si>
  <si>
    <t>Filmreihe basierend auf Agentenbüchern</t>
  </si>
  <si>
    <t>Ice Age 4: Voll verschoben</t>
  </si>
  <si>
    <t>USA</t>
  </si>
  <si>
    <t>Ice Age</t>
  </si>
  <si>
    <t>Filmreihe</t>
  </si>
  <si>
    <t>Der Hobbit: Eine unerwartete Reise</t>
  </si>
  <si>
    <t>USA/NZ</t>
  </si>
  <si>
    <t>LOTR</t>
  </si>
  <si>
    <t>Filmreihe basierend auf Kinderbuch</t>
  </si>
  <si>
    <t>Madagascar 3: Flucht durch Europa</t>
  </si>
  <si>
    <t>Madagascar</t>
  </si>
  <si>
    <t>Breaking Dawn – Bis(s) zum Ende der Nacht (Teil 2)</t>
  </si>
  <si>
    <t>Twilight</t>
  </si>
  <si>
    <t>Buchserie</t>
  </si>
  <si>
    <t>Ted</t>
  </si>
  <si>
    <t>The Dark Knight Rises</t>
  </si>
  <si>
    <t>Batman</t>
  </si>
  <si>
    <t>basierend auf Comic</t>
  </si>
  <si>
    <t>American Pie: Das Klassentreffen</t>
  </si>
  <si>
    <t>American Pie</t>
  </si>
  <si>
    <t xml:space="preserve">Türkisch für Anfänger </t>
  </si>
  <si>
    <t>D</t>
  </si>
  <si>
    <t>basierend auf TV-Serie</t>
  </si>
  <si>
    <t>Harry Potter und die Heiligtümer des Todes (Teil 2)</t>
  </si>
  <si>
    <t>Harry Potter</t>
  </si>
  <si>
    <t>Pirates of the Caribbean – Fremde Gezeiten</t>
  </si>
  <si>
    <t>Jack Sparrow</t>
  </si>
  <si>
    <t>Kokowäh</t>
  </si>
  <si>
    <t>Til Schweiger</t>
  </si>
  <si>
    <t>Hangover 2</t>
  </si>
  <si>
    <t>Breaking Dawn – Bis(s) zum Ende der Nacht (Teil 1)</t>
  </si>
  <si>
    <t>Der gestiefelte Kater</t>
  </si>
  <si>
    <t>Shrek</t>
  </si>
  <si>
    <t>Spinoff der Shrek-Filme</t>
  </si>
  <si>
    <t>Die Schlümpfe</t>
  </si>
  <si>
    <t>Schlümpfe</t>
  </si>
  <si>
    <t>basierend auf Comic, TV-Serie, Spielzeug</t>
  </si>
  <si>
    <t>Transformers 3</t>
  </si>
  <si>
    <t>Transformers</t>
  </si>
  <si>
    <t>basierend auf Spielfiguren</t>
  </si>
  <si>
    <t>Fast &amp; Furious Five</t>
  </si>
  <si>
    <t>The King’s Speech</t>
  </si>
  <si>
    <t>GB</t>
  </si>
  <si>
    <t>Harry Potter und die Heiligtümer des Todes (Teil 1)</t>
  </si>
  <si>
    <t>Rapunzel – Neu verföhnt</t>
  </si>
  <si>
    <t>Disney Pixar</t>
  </si>
  <si>
    <t>Neubearbeitung des Märchenstoffes</t>
  </si>
  <si>
    <t>Eclipse – Bis(s) zum Abendrot</t>
  </si>
  <si>
    <t>Inception</t>
  </si>
  <si>
    <t>Chr. Nolan</t>
  </si>
  <si>
    <t>Alice im Wunderland</t>
  </si>
  <si>
    <t>Tim Burton</t>
  </si>
  <si>
    <t>Neu-Interpretation des Kinderbuchs</t>
  </si>
  <si>
    <t>Sex and the City 2</t>
  </si>
  <si>
    <t>Sex &amp; the City</t>
  </si>
  <si>
    <t>Ich – einfach unverbesserlich</t>
  </si>
  <si>
    <t>Für immer Shrek</t>
  </si>
  <si>
    <t>Kindsköpfe</t>
  </si>
  <si>
    <t>Adam Sandler</t>
  </si>
  <si>
    <t>Sherlock Holmes</t>
  </si>
  <si>
    <t>Neuinterpretation der Detektivgeschichten</t>
  </si>
  <si>
    <t>Avatar – Aufbruch nach Pandora</t>
  </si>
  <si>
    <t>James Cameron</t>
  </si>
  <si>
    <t>Ice Age 3: Die Dinosaurier sind los</t>
  </si>
</sst>
</file>

<file path=xl/styles.xml><?xml version="1.0" encoding="utf-8"?>
<styleSheet xmlns="http://schemas.openxmlformats.org/spreadsheetml/2006/main">
  <numFmts count="1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.0"/>
    <numFmt numFmtId="165" formatCode="#,##0.0%"/>
  </numFmts>
  <fonts count="7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0"/>
      <color indexed="9"/>
      <name val="Helvetica Neue"/>
      <family val="0"/>
    </font>
    <font>
      <sz val="11"/>
      <color indexed="8"/>
      <name val="Lucida Grande"/>
      <family val="0"/>
    </font>
    <font>
      <sz val="8"/>
      <name val="Verdana"/>
      <family val="0"/>
    </font>
    <font>
      <b/>
      <sz val="8"/>
      <name val="Helvetica Neue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/>
    </xf>
    <xf numFmtId="3" fontId="1" fillId="3" borderId="1" xfId="0" applyNumberFormat="1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  <xf numFmtId="4" fontId="1" fillId="3" borderId="1" xfId="0" applyNumberFormat="1" applyFont="1" applyFill="1" applyBorder="1" applyAlignment="1">
      <alignment vertical="top"/>
    </xf>
    <xf numFmtId="165" fontId="1" fillId="3" borderId="1" xfId="0" applyNumberFormat="1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0" fontId="3" fillId="2" borderId="1" xfId="0" applyNumberFormat="1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180975</xdr:colOff>
      <xdr:row>124</xdr:row>
      <xdr:rowOff>0</xdr:rowOff>
    </xdr:from>
    <xdr:to>
      <xdr:col>14</xdr:col>
      <xdr:colOff>38100</xdr:colOff>
      <xdr:row>125</xdr:row>
      <xdr:rowOff>161925</xdr:rowOff>
    </xdr:to>
    <xdr:sp>
      <xdr:nvSpPr>
        <xdr:cNvPr id="1" name="Comment 1" hidden="1"/>
        <xdr:cNvSpPr>
          <a:spLocks/>
        </xdr:cNvSpPr>
      </xdr:nvSpPr>
      <xdr:spPr>
        <a:xfrm>
          <a:off x="14658975" y="22593300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121</xdr:row>
      <xdr:rowOff>0</xdr:rowOff>
    </xdr:from>
    <xdr:to>
      <xdr:col>14</xdr:col>
      <xdr:colOff>38100</xdr:colOff>
      <xdr:row>122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14658975" y="2205037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89</xdr:row>
      <xdr:rowOff>0</xdr:rowOff>
    </xdr:from>
    <xdr:to>
      <xdr:col>14</xdr:col>
      <xdr:colOff>38100</xdr:colOff>
      <xdr:row>90</xdr:row>
      <xdr:rowOff>161925</xdr:rowOff>
    </xdr:to>
    <xdr:sp>
      <xdr:nvSpPr>
        <xdr:cNvPr id="3" name="Comment 3" hidden="1"/>
        <xdr:cNvSpPr>
          <a:spLocks/>
        </xdr:cNvSpPr>
      </xdr:nvSpPr>
      <xdr:spPr>
        <a:xfrm>
          <a:off x="14658975" y="1625917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123</xdr:row>
      <xdr:rowOff>0</xdr:rowOff>
    </xdr:from>
    <xdr:to>
      <xdr:col>14</xdr:col>
      <xdr:colOff>38100</xdr:colOff>
      <xdr:row>124</xdr:row>
      <xdr:rowOff>161925</xdr:rowOff>
    </xdr:to>
    <xdr:sp>
      <xdr:nvSpPr>
        <xdr:cNvPr id="4" name="Comment 4" hidden="1"/>
        <xdr:cNvSpPr>
          <a:spLocks/>
        </xdr:cNvSpPr>
      </xdr:nvSpPr>
      <xdr:spPr>
        <a:xfrm>
          <a:off x="14658975" y="2241232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52</xdr:row>
      <xdr:rowOff>0</xdr:rowOff>
    </xdr:from>
    <xdr:to>
      <xdr:col>14</xdr:col>
      <xdr:colOff>38100</xdr:colOff>
      <xdr:row>53</xdr:row>
      <xdr:rowOff>161925</xdr:rowOff>
    </xdr:to>
    <xdr:sp>
      <xdr:nvSpPr>
        <xdr:cNvPr id="5" name="Comment 5" hidden="1"/>
        <xdr:cNvSpPr>
          <a:spLocks/>
        </xdr:cNvSpPr>
      </xdr:nvSpPr>
      <xdr:spPr>
        <a:xfrm>
          <a:off x="14658975" y="9563100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69</xdr:row>
      <xdr:rowOff>0</xdr:rowOff>
    </xdr:from>
    <xdr:to>
      <xdr:col>14</xdr:col>
      <xdr:colOff>38100</xdr:colOff>
      <xdr:row>70</xdr:row>
      <xdr:rowOff>161925</xdr:rowOff>
    </xdr:to>
    <xdr:sp>
      <xdr:nvSpPr>
        <xdr:cNvPr id="6" name="Comment 6" hidden="1"/>
        <xdr:cNvSpPr>
          <a:spLocks/>
        </xdr:cNvSpPr>
      </xdr:nvSpPr>
      <xdr:spPr>
        <a:xfrm>
          <a:off x="14658975" y="1263967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101</xdr:row>
      <xdr:rowOff>0</xdr:rowOff>
    </xdr:from>
    <xdr:to>
      <xdr:col>14</xdr:col>
      <xdr:colOff>38100</xdr:colOff>
      <xdr:row>102</xdr:row>
      <xdr:rowOff>161925</xdr:rowOff>
    </xdr:to>
    <xdr:sp>
      <xdr:nvSpPr>
        <xdr:cNvPr id="7" name="Comment 7" hidden="1"/>
        <xdr:cNvSpPr>
          <a:spLocks/>
        </xdr:cNvSpPr>
      </xdr:nvSpPr>
      <xdr:spPr>
        <a:xfrm>
          <a:off x="14658975" y="1843087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11</xdr:row>
      <xdr:rowOff>0</xdr:rowOff>
    </xdr:from>
    <xdr:to>
      <xdr:col>14</xdr:col>
      <xdr:colOff>38100</xdr:colOff>
      <xdr:row>12</xdr:row>
      <xdr:rowOff>161925</xdr:rowOff>
    </xdr:to>
    <xdr:sp>
      <xdr:nvSpPr>
        <xdr:cNvPr id="8" name="Comment 8" hidden="1"/>
        <xdr:cNvSpPr>
          <a:spLocks/>
        </xdr:cNvSpPr>
      </xdr:nvSpPr>
      <xdr:spPr>
        <a:xfrm>
          <a:off x="14658975" y="214312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28</xdr:row>
      <xdr:rowOff>0</xdr:rowOff>
    </xdr:from>
    <xdr:to>
      <xdr:col>14</xdr:col>
      <xdr:colOff>38100</xdr:colOff>
      <xdr:row>29</xdr:row>
      <xdr:rowOff>161925</xdr:rowOff>
    </xdr:to>
    <xdr:sp>
      <xdr:nvSpPr>
        <xdr:cNvPr id="9" name="Comment 9" hidden="1"/>
        <xdr:cNvSpPr>
          <a:spLocks/>
        </xdr:cNvSpPr>
      </xdr:nvSpPr>
      <xdr:spPr>
        <a:xfrm>
          <a:off x="14658975" y="5219700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 1977</a:t>
          </a:r>
        </a:p>
      </xdr:txBody>
    </xdr:sp>
    <xdr:clientData/>
  </xdr:twoCellAnchor>
  <xdr:twoCellAnchor editAs="absolute">
    <xdr:from>
      <xdr:col>11</xdr:col>
      <xdr:colOff>180975</xdr:colOff>
      <xdr:row>107</xdr:row>
      <xdr:rowOff>0</xdr:rowOff>
    </xdr:from>
    <xdr:to>
      <xdr:col>14</xdr:col>
      <xdr:colOff>38100</xdr:colOff>
      <xdr:row>108</xdr:row>
      <xdr:rowOff>161925</xdr:rowOff>
    </xdr:to>
    <xdr:sp>
      <xdr:nvSpPr>
        <xdr:cNvPr id="10" name="Comment 10" hidden="1"/>
        <xdr:cNvSpPr>
          <a:spLocks/>
        </xdr:cNvSpPr>
      </xdr:nvSpPr>
      <xdr:spPr>
        <a:xfrm>
          <a:off x="14658975" y="1951672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95</xdr:row>
      <xdr:rowOff>0</xdr:rowOff>
    </xdr:from>
    <xdr:to>
      <xdr:col>14</xdr:col>
      <xdr:colOff>38100</xdr:colOff>
      <xdr:row>96</xdr:row>
      <xdr:rowOff>161925</xdr:rowOff>
    </xdr:to>
    <xdr:sp>
      <xdr:nvSpPr>
        <xdr:cNvPr id="11" name="Comment 11" hidden="1"/>
        <xdr:cNvSpPr>
          <a:spLocks/>
        </xdr:cNvSpPr>
      </xdr:nvSpPr>
      <xdr:spPr>
        <a:xfrm>
          <a:off x="14658975" y="1734502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122</xdr:row>
      <xdr:rowOff>0</xdr:rowOff>
    </xdr:from>
    <xdr:to>
      <xdr:col>14</xdr:col>
      <xdr:colOff>38100</xdr:colOff>
      <xdr:row>123</xdr:row>
      <xdr:rowOff>161925</xdr:rowOff>
    </xdr:to>
    <xdr:sp>
      <xdr:nvSpPr>
        <xdr:cNvPr id="12" name="Comment 12" hidden="1"/>
        <xdr:cNvSpPr>
          <a:spLocks/>
        </xdr:cNvSpPr>
      </xdr:nvSpPr>
      <xdr:spPr>
        <a:xfrm>
          <a:off x="14658975" y="22231350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99</xdr:row>
      <xdr:rowOff>0</xdr:rowOff>
    </xdr:from>
    <xdr:to>
      <xdr:col>14</xdr:col>
      <xdr:colOff>38100</xdr:colOff>
      <xdr:row>100</xdr:row>
      <xdr:rowOff>161925</xdr:rowOff>
    </xdr:to>
    <xdr:sp>
      <xdr:nvSpPr>
        <xdr:cNvPr id="13" name="Comment 13" hidden="1"/>
        <xdr:cNvSpPr>
          <a:spLocks/>
        </xdr:cNvSpPr>
      </xdr:nvSpPr>
      <xdr:spPr>
        <a:xfrm>
          <a:off x="14658975" y="1806892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18</xdr:row>
      <xdr:rowOff>0</xdr:rowOff>
    </xdr:from>
    <xdr:to>
      <xdr:col>14</xdr:col>
      <xdr:colOff>38100</xdr:colOff>
      <xdr:row>19</xdr:row>
      <xdr:rowOff>161925</xdr:rowOff>
    </xdr:to>
    <xdr:sp>
      <xdr:nvSpPr>
        <xdr:cNvPr id="14" name="Comment 14" hidden="1"/>
        <xdr:cNvSpPr>
          <a:spLocks/>
        </xdr:cNvSpPr>
      </xdr:nvSpPr>
      <xdr:spPr>
        <a:xfrm>
          <a:off x="14658975" y="3409950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108</xdr:row>
      <xdr:rowOff>0</xdr:rowOff>
    </xdr:from>
    <xdr:to>
      <xdr:col>14</xdr:col>
      <xdr:colOff>38100</xdr:colOff>
      <xdr:row>109</xdr:row>
      <xdr:rowOff>161925</xdr:rowOff>
    </xdr:to>
    <xdr:sp>
      <xdr:nvSpPr>
        <xdr:cNvPr id="15" name="Comment 15" hidden="1"/>
        <xdr:cNvSpPr>
          <a:spLocks/>
        </xdr:cNvSpPr>
      </xdr:nvSpPr>
      <xdr:spPr>
        <a:xfrm>
          <a:off x="14658975" y="19697700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87</xdr:row>
      <xdr:rowOff>0</xdr:rowOff>
    </xdr:from>
    <xdr:to>
      <xdr:col>14</xdr:col>
      <xdr:colOff>38100</xdr:colOff>
      <xdr:row>88</xdr:row>
      <xdr:rowOff>161925</xdr:rowOff>
    </xdr:to>
    <xdr:sp>
      <xdr:nvSpPr>
        <xdr:cNvPr id="16" name="Comment 16" hidden="1"/>
        <xdr:cNvSpPr>
          <a:spLocks/>
        </xdr:cNvSpPr>
      </xdr:nvSpPr>
      <xdr:spPr>
        <a:xfrm>
          <a:off x="14658975" y="1589722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107</xdr:row>
      <xdr:rowOff>0</xdr:rowOff>
    </xdr:from>
    <xdr:to>
      <xdr:col>14</xdr:col>
      <xdr:colOff>38100</xdr:colOff>
      <xdr:row>108</xdr:row>
      <xdr:rowOff>161925</xdr:rowOff>
    </xdr:to>
    <xdr:sp>
      <xdr:nvSpPr>
        <xdr:cNvPr id="17" name="Comment 17" hidden="1"/>
        <xdr:cNvSpPr>
          <a:spLocks/>
        </xdr:cNvSpPr>
      </xdr:nvSpPr>
      <xdr:spPr>
        <a:xfrm>
          <a:off x="14658975" y="1951672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79</xdr:row>
      <xdr:rowOff>0</xdr:rowOff>
    </xdr:from>
    <xdr:to>
      <xdr:col>14</xdr:col>
      <xdr:colOff>38100</xdr:colOff>
      <xdr:row>80</xdr:row>
      <xdr:rowOff>161925</xdr:rowOff>
    </xdr:to>
    <xdr:sp>
      <xdr:nvSpPr>
        <xdr:cNvPr id="18" name="Comment 18" hidden="1"/>
        <xdr:cNvSpPr>
          <a:spLocks/>
        </xdr:cNvSpPr>
      </xdr:nvSpPr>
      <xdr:spPr>
        <a:xfrm>
          <a:off x="14658975" y="1444942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93</xdr:row>
      <xdr:rowOff>0</xdr:rowOff>
    </xdr:from>
    <xdr:to>
      <xdr:col>14</xdr:col>
      <xdr:colOff>38100</xdr:colOff>
      <xdr:row>94</xdr:row>
      <xdr:rowOff>161925</xdr:rowOff>
    </xdr:to>
    <xdr:sp>
      <xdr:nvSpPr>
        <xdr:cNvPr id="19" name="Comment 19" hidden="1"/>
        <xdr:cNvSpPr>
          <a:spLocks/>
        </xdr:cNvSpPr>
      </xdr:nvSpPr>
      <xdr:spPr>
        <a:xfrm>
          <a:off x="14658975" y="1698307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19</xdr:row>
      <xdr:rowOff>0</xdr:rowOff>
    </xdr:from>
    <xdr:to>
      <xdr:col>14</xdr:col>
      <xdr:colOff>38100</xdr:colOff>
      <xdr:row>20</xdr:row>
      <xdr:rowOff>161925</xdr:rowOff>
    </xdr:to>
    <xdr:sp>
      <xdr:nvSpPr>
        <xdr:cNvPr id="20" name="Comment 20" hidden="1"/>
        <xdr:cNvSpPr>
          <a:spLocks/>
        </xdr:cNvSpPr>
      </xdr:nvSpPr>
      <xdr:spPr>
        <a:xfrm>
          <a:off x="14658975" y="359092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111</xdr:row>
      <xdr:rowOff>0</xdr:rowOff>
    </xdr:from>
    <xdr:to>
      <xdr:col>14</xdr:col>
      <xdr:colOff>38100</xdr:colOff>
      <xdr:row>112</xdr:row>
      <xdr:rowOff>161925</xdr:rowOff>
    </xdr:to>
    <xdr:sp>
      <xdr:nvSpPr>
        <xdr:cNvPr id="21" name="Comment 21" hidden="1"/>
        <xdr:cNvSpPr>
          <a:spLocks/>
        </xdr:cNvSpPr>
      </xdr:nvSpPr>
      <xdr:spPr>
        <a:xfrm>
          <a:off x="14658975" y="2024062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125</xdr:row>
      <xdr:rowOff>0</xdr:rowOff>
    </xdr:from>
    <xdr:to>
      <xdr:col>14</xdr:col>
      <xdr:colOff>38100</xdr:colOff>
      <xdr:row>126</xdr:row>
      <xdr:rowOff>161925</xdr:rowOff>
    </xdr:to>
    <xdr:sp>
      <xdr:nvSpPr>
        <xdr:cNvPr id="22" name="Comment 22" hidden="1"/>
        <xdr:cNvSpPr>
          <a:spLocks/>
        </xdr:cNvSpPr>
      </xdr:nvSpPr>
      <xdr:spPr>
        <a:xfrm>
          <a:off x="14658975" y="2277427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23</xdr:row>
      <xdr:rowOff>0</xdr:rowOff>
    </xdr:from>
    <xdr:to>
      <xdr:col>14</xdr:col>
      <xdr:colOff>38100</xdr:colOff>
      <xdr:row>24</xdr:row>
      <xdr:rowOff>161925</xdr:rowOff>
    </xdr:to>
    <xdr:sp>
      <xdr:nvSpPr>
        <xdr:cNvPr id="23" name="Comment 23" hidden="1"/>
        <xdr:cNvSpPr>
          <a:spLocks/>
        </xdr:cNvSpPr>
      </xdr:nvSpPr>
      <xdr:spPr>
        <a:xfrm>
          <a:off x="14658975" y="431482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106</xdr:row>
      <xdr:rowOff>0</xdr:rowOff>
    </xdr:from>
    <xdr:to>
      <xdr:col>14</xdr:col>
      <xdr:colOff>38100</xdr:colOff>
      <xdr:row>107</xdr:row>
      <xdr:rowOff>161925</xdr:rowOff>
    </xdr:to>
    <xdr:sp>
      <xdr:nvSpPr>
        <xdr:cNvPr id="24" name="Comment 24" hidden="1"/>
        <xdr:cNvSpPr>
          <a:spLocks/>
        </xdr:cNvSpPr>
      </xdr:nvSpPr>
      <xdr:spPr>
        <a:xfrm>
          <a:off x="14658975" y="19335750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  <xdr:twoCellAnchor editAs="absolute">
    <xdr:from>
      <xdr:col>11</xdr:col>
      <xdr:colOff>180975</xdr:colOff>
      <xdr:row>41</xdr:row>
      <xdr:rowOff>0</xdr:rowOff>
    </xdr:from>
    <xdr:to>
      <xdr:col>14</xdr:col>
      <xdr:colOff>38100</xdr:colOff>
      <xdr:row>42</xdr:row>
      <xdr:rowOff>161925</xdr:rowOff>
    </xdr:to>
    <xdr:sp>
      <xdr:nvSpPr>
        <xdr:cNvPr id="25" name="Comment 25" hidden="1"/>
        <xdr:cNvSpPr>
          <a:spLocks/>
        </xdr:cNvSpPr>
      </xdr:nvSpPr>
      <xdr:spPr>
        <a:xfrm>
          <a:off x="14658975" y="757237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1964</a:t>
          </a:r>
        </a:p>
      </xdr:txBody>
    </xdr:sp>
    <xdr:clientData/>
  </xdr:twoCellAnchor>
  <xdr:twoCellAnchor editAs="absolute">
    <xdr:from>
      <xdr:col>11</xdr:col>
      <xdr:colOff>180975</xdr:colOff>
      <xdr:row>38</xdr:row>
      <xdr:rowOff>0</xdr:rowOff>
    </xdr:from>
    <xdr:to>
      <xdr:col>14</xdr:col>
      <xdr:colOff>38100</xdr:colOff>
      <xdr:row>39</xdr:row>
      <xdr:rowOff>161925</xdr:rowOff>
    </xdr:to>
    <xdr:sp>
      <xdr:nvSpPr>
        <xdr:cNvPr id="26" name="Comment 26" hidden="1"/>
        <xdr:cNvSpPr>
          <a:spLocks/>
        </xdr:cNvSpPr>
      </xdr:nvSpPr>
      <xdr:spPr>
        <a:xfrm>
          <a:off x="14658975" y="7029450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40.59765625" style="1" customWidth="1"/>
    <col min="2" max="2" width="6.09765625" style="1" customWidth="1"/>
    <col min="3" max="3" width="10.09765625" style="1" customWidth="1"/>
    <col min="4" max="7" width="6.09765625" style="1" customWidth="1"/>
    <col min="8" max="8" width="12.09765625" style="1" customWidth="1"/>
    <col min="9" max="9" width="28.09765625" style="1" customWidth="1"/>
    <col min="10" max="12" width="12.09765625" style="1" customWidth="1"/>
    <col min="13" max="13" width="6.09765625" style="1" customWidth="1"/>
    <col min="14" max="14" width="12.09765625" style="1" customWidth="1"/>
    <col min="15" max="15" width="6.09765625" style="1" customWidth="1"/>
    <col min="16" max="16384" width="10.296875" style="1" customWidth="1"/>
  </cols>
  <sheetData>
    <row r="1" spans="1:15" ht="25.5">
      <c r="A1" s="2" t="s">
        <v>319</v>
      </c>
      <c r="B1" s="2" t="s">
        <v>320</v>
      </c>
      <c r="C1" s="2" t="s">
        <v>321</v>
      </c>
      <c r="D1" s="2" t="s">
        <v>322</v>
      </c>
      <c r="E1" s="2" t="s">
        <v>323</v>
      </c>
      <c r="F1" s="2" t="s">
        <v>324</v>
      </c>
      <c r="G1" s="2" t="s">
        <v>325</v>
      </c>
      <c r="H1" s="2" t="s">
        <v>326</v>
      </c>
      <c r="I1" s="2" t="s">
        <v>327</v>
      </c>
      <c r="J1" s="3" t="s">
        <v>328</v>
      </c>
      <c r="K1" s="3" t="s">
        <v>329</v>
      </c>
      <c r="L1" s="3" t="s">
        <v>330</v>
      </c>
      <c r="M1" s="4" t="s">
        <v>331</v>
      </c>
      <c r="N1" s="5" t="s">
        <v>332</v>
      </c>
      <c r="O1" s="2" t="s">
        <v>333</v>
      </c>
    </row>
    <row r="2" spans="1:15" ht="12.75">
      <c r="A2" s="6" t="s">
        <v>334</v>
      </c>
      <c r="B2" s="7">
        <v>2012</v>
      </c>
      <c r="C2" s="7" t="s">
        <v>335</v>
      </c>
      <c r="D2" s="7">
        <v>1</v>
      </c>
      <c r="E2" s="7"/>
      <c r="F2" s="7"/>
      <c r="G2" s="7"/>
      <c r="H2" s="7"/>
      <c r="I2" s="7"/>
      <c r="J2" s="8"/>
      <c r="K2" s="8">
        <v>351019943</v>
      </c>
      <c r="L2" s="8">
        <v>8979914</v>
      </c>
      <c r="M2" s="9">
        <v>8.5</v>
      </c>
      <c r="N2" s="10" t="e">
        <f aca="true" t="shared" si="0" ref="N2:N33">K2/J2</f>
        <v>#DIV/0!</v>
      </c>
      <c r="O2" s="7">
        <f aca="true" t="shared" si="1" ref="O2:O33">SUM(E2:I2)</f>
        <v>0</v>
      </c>
    </row>
    <row r="3" spans="1:15" ht="12.75">
      <c r="A3" s="6" t="s">
        <v>336</v>
      </c>
      <c r="B3" s="7">
        <v>2012</v>
      </c>
      <c r="C3" s="7" t="s">
        <v>337</v>
      </c>
      <c r="D3" s="7"/>
      <c r="E3" s="7"/>
      <c r="F3" s="7">
        <v>1</v>
      </c>
      <c r="G3" s="7"/>
      <c r="H3" s="7" t="s">
        <v>338</v>
      </c>
      <c r="I3" s="7" t="s">
        <v>339</v>
      </c>
      <c r="J3" s="8">
        <v>200000000</v>
      </c>
      <c r="K3" s="8">
        <v>1108348855</v>
      </c>
      <c r="L3" s="8">
        <v>7771106</v>
      </c>
      <c r="M3" s="9">
        <v>7.8</v>
      </c>
      <c r="N3" s="10">
        <f t="shared" si="0"/>
        <v>5.541744275</v>
      </c>
      <c r="O3" s="7">
        <f t="shared" si="1"/>
        <v>1</v>
      </c>
    </row>
    <row r="4" spans="1:15" ht="12.75">
      <c r="A4" s="6" t="s">
        <v>340</v>
      </c>
      <c r="B4" s="7">
        <v>2012</v>
      </c>
      <c r="C4" s="7" t="s">
        <v>341</v>
      </c>
      <c r="D4" s="7"/>
      <c r="E4" s="7"/>
      <c r="F4" s="7">
        <v>1</v>
      </c>
      <c r="G4" s="7"/>
      <c r="H4" s="7" t="s">
        <v>342</v>
      </c>
      <c r="I4" s="7" t="s">
        <v>343</v>
      </c>
      <c r="J4" s="8">
        <v>95000000</v>
      </c>
      <c r="K4" s="8">
        <v>875115339</v>
      </c>
      <c r="L4" s="8">
        <v>6687550</v>
      </c>
      <c r="M4" s="9">
        <v>6.6</v>
      </c>
      <c r="N4" s="10">
        <f t="shared" si="0"/>
        <v>9.211740410526316</v>
      </c>
      <c r="O4" s="7">
        <f t="shared" si="1"/>
        <v>1</v>
      </c>
    </row>
    <row r="5" spans="1:15" ht="12.75">
      <c r="A5" s="6" t="s">
        <v>344</v>
      </c>
      <c r="B5" s="7">
        <v>2012</v>
      </c>
      <c r="C5" s="7" t="s">
        <v>345</v>
      </c>
      <c r="D5" s="7"/>
      <c r="E5" s="7"/>
      <c r="F5" s="7"/>
      <c r="G5" s="7">
        <v>1</v>
      </c>
      <c r="H5" s="7" t="s">
        <v>346</v>
      </c>
      <c r="I5" s="7" t="s">
        <v>347</v>
      </c>
      <c r="J5" s="8">
        <v>180000000</v>
      </c>
      <c r="K5" s="8">
        <v>980644732</v>
      </c>
      <c r="L5" s="8">
        <v>6553231</v>
      </c>
      <c r="M5" s="9">
        <v>8.2</v>
      </c>
      <c r="N5" s="10">
        <f t="shared" si="0"/>
        <v>5.448026288888889</v>
      </c>
      <c r="O5" s="7">
        <f t="shared" si="1"/>
        <v>1</v>
      </c>
    </row>
    <row r="6" spans="1:15" ht="12.75">
      <c r="A6" s="6" t="s">
        <v>348</v>
      </c>
      <c r="B6" s="7">
        <v>2012</v>
      </c>
      <c r="C6" s="7" t="s">
        <v>341</v>
      </c>
      <c r="D6" s="7"/>
      <c r="E6" s="7"/>
      <c r="F6" s="7">
        <v>1</v>
      </c>
      <c r="G6" s="7"/>
      <c r="H6" s="7" t="s">
        <v>349</v>
      </c>
      <c r="I6" s="7" t="s">
        <v>343</v>
      </c>
      <c r="J6" s="8">
        <v>145000000</v>
      </c>
      <c r="K6" s="8">
        <v>376596522</v>
      </c>
      <c r="L6" s="8">
        <v>3944773</v>
      </c>
      <c r="M6" s="9">
        <v>6.9</v>
      </c>
      <c r="N6" s="10">
        <f t="shared" si="0"/>
        <v>2.597217393103448</v>
      </c>
      <c r="O6" s="7">
        <f t="shared" si="1"/>
        <v>1</v>
      </c>
    </row>
    <row r="7" spans="1:15" ht="12.75">
      <c r="A7" s="6" t="s">
        <v>350</v>
      </c>
      <c r="B7" s="7">
        <v>2012</v>
      </c>
      <c r="C7" s="7" t="s">
        <v>341</v>
      </c>
      <c r="D7" s="7"/>
      <c r="E7" s="7"/>
      <c r="F7" s="7">
        <v>1</v>
      </c>
      <c r="G7" s="7">
        <v>1</v>
      </c>
      <c r="H7" s="7" t="s">
        <v>351</v>
      </c>
      <c r="I7" s="7" t="s">
        <v>352</v>
      </c>
      <c r="J7" s="8">
        <v>120000000</v>
      </c>
      <c r="K7" s="8">
        <v>832660037</v>
      </c>
      <c r="L7" s="8">
        <v>3907542</v>
      </c>
      <c r="M7" s="9">
        <v>5.6</v>
      </c>
      <c r="N7" s="10">
        <f t="shared" si="0"/>
        <v>6.938833641666666</v>
      </c>
      <c r="O7" s="7">
        <f t="shared" si="1"/>
        <v>2</v>
      </c>
    </row>
    <row r="8" spans="1:15" ht="12.75">
      <c r="A8" s="6" t="s">
        <v>353</v>
      </c>
      <c r="B8" s="7">
        <v>2012</v>
      </c>
      <c r="C8" s="7" t="s">
        <v>341</v>
      </c>
      <c r="D8" s="7">
        <v>1</v>
      </c>
      <c r="E8" s="7"/>
      <c r="F8" s="7"/>
      <c r="G8" s="7"/>
      <c r="H8" s="7"/>
      <c r="I8" s="7"/>
      <c r="J8" s="8">
        <v>50000000</v>
      </c>
      <c r="K8" s="8">
        <v>503015487</v>
      </c>
      <c r="L8" s="8">
        <v>3362589</v>
      </c>
      <c r="M8" s="9">
        <v>7.1</v>
      </c>
      <c r="N8" s="10">
        <f t="shared" si="0"/>
        <v>10.06030974</v>
      </c>
      <c r="O8" s="7">
        <f t="shared" si="1"/>
        <v>0</v>
      </c>
    </row>
    <row r="9" spans="1:15" ht="12.75">
      <c r="A9" s="6" t="s">
        <v>354</v>
      </c>
      <c r="B9" s="7">
        <v>2012</v>
      </c>
      <c r="C9" s="7" t="s">
        <v>341</v>
      </c>
      <c r="D9" s="7"/>
      <c r="E9" s="7"/>
      <c r="F9" s="7">
        <v>1</v>
      </c>
      <c r="G9" s="7">
        <v>1</v>
      </c>
      <c r="H9" s="7" t="s">
        <v>355</v>
      </c>
      <c r="I9" s="7" t="s">
        <v>356</v>
      </c>
      <c r="J9" s="8">
        <v>230000000</v>
      </c>
      <c r="K9" s="8">
        <v>1081041287</v>
      </c>
      <c r="L9" s="8">
        <v>3253371</v>
      </c>
      <c r="M9" s="9">
        <v>8.6</v>
      </c>
      <c r="N9" s="10">
        <f t="shared" si="0"/>
        <v>4.700179508695652</v>
      </c>
      <c r="O9" s="7">
        <f t="shared" si="1"/>
        <v>2</v>
      </c>
    </row>
    <row r="10" spans="1:15" ht="12.75">
      <c r="A10" s="6" t="s">
        <v>357</v>
      </c>
      <c r="B10" s="7">
        <v>2012</v>
      </c>
      <c r="C10" s="7" t="s">
        <v>341</v>
      </c>
      <c r="D10" s="7"/>
      <c r="E10" s="7"/>
      <c r="F10" s="7">
        <v>1</v>
      </c>
      <c r="G10" s="7"/>
      <c r="H10" s="7" t="s">
        <v>358</v>
      </c>
      <c r="I10" s="7" t="s">
        <v>343</v>
      </c>
      <c r="J10" s="8">
        <v>50000000</v>
      </c>
      <c r="K10" s="8">
        <v>233566407</v>
      </c>
      <c r="L10" s="8">
        <v>2520616</v>
      </c>
      <c r="M10" s="9">
        <v>6.8</v>
      </c>
      <c r="N10" s="10">
        <f t="shared" si="0"/>
        <v>4.67132814</v>
      </c>
      <c r="O10" s="7">
        <f t="shared" si="1"/>
        <v>1</v>
      </c>
    </row>
    <row r="11" spans="1:15" ht="12.75">
      <c r="A11" s="6" t="s">
        <v>359</v>
      </c>
      <c r="B11" s="7">
        <v>2012</v>
      </c>
      <c r="C11" s="7" t="s">
        <v>360</v>
      </c>
      <c r="D11" s="7"/>
      <c r="E11" s="7"/>
      <c r="F11" s="7"/>
      <c r="G11" s="7">
        <v>1</v>
      </c>
      <c r="H11" s="7"/>
      <c r="I11" s="7" t="s">
        <v>361</v>
      </c>
      <c r="J11" s="8"/>
      <c r="K11" s="8"/>
      <c r="L11" s="8">
        <v>2390264</v>
      </c>
      <c r="M11" s="9">
        <v>5.9</v>
      </c>
      <c r="N11" s="10" t="e">
        <f t="shared" si="0"/>
        <v>#DIV/0!</v>
      </c>
      <c r="O11" s="7">
        <f t="shared" si="1"/>
        <v>1</v>
      </c>
    </row>
    <row r="12" spans="1:15" ht="12.75">
      <c r="A12" s="6" t="s">
        <v>362</v>
      </c>
      <c r="B12" s="7">
        <v>2011</v>
      </c>
      <c r="C12" s="7" t="s">
        <v>337</v>
      </c>
      <c r="D12" s="7"/>
      <c r="E12" s="7"/>
      <c r="F12" s="7">
        <v>1</v>
      </c>
      <c r="G12" s="7">
        <v>1</v>
      </c>
      <c r="H12" s="7" t="s">
        <v>363</v>
      </c>
      <c r="I12" s="7" t="s">
        <v>352</v>
      </c>
      <c r="J12" s="8">
        <v>125000000</v>
      </c>
      <c r="K12" s="8">
        <v>1328111219</v>
      </c>
      <c r="L12" s="8">
        <v>6468501</v>
      </c>
      <c r="M12" s="9">
        <v>8.1</v>
      </c>
      <c r="N12" s="10">
        <f t="shared" si="0"/>
        <v>10.624889752</v>
      </c>
      <c r="O12" s="7">
        <f t="shared" si="1"/>
        <v>2</v>
      </c>
    </row>
    <row r="13" spans="1:15" ht="12.75">
      <c r="A13" s="6" t="s">
        <v>364</v>
      </c>
      <c r="B13" s="7">
        <v>2011</v>
      </c>
      <c r="C13" s="7" t="s">
        <v>341</v>
      </c>
      <c r="D13" s="7"/>
      <c r="E13" s="7"/>
      <c r="F13" s="7">
        <v>1</v>
      </c>
      <c r="G13" s="7"/>
      <c r="H13" s="7" t="s">
        <v>365</v>
      </c>
      <c r="I13" s="7" t="s">
        <v>343</v>
      </c>
      <c r="J13" s="8">
        <v>250000000</v>
      </c>
      <c r="K13" s="8">
        <v>1043871802</v>
      </c>
      <c r="L13" s="8">
        <v>4396891</v>
      </c>
      <c r="M13" s="9">
        <v>6.6</v>
      </c>
      <c r="N13" s="10">
        <f t="shared" si="0"/>
        <v>4.175487208</v>
      </c>
      <c r="O13" s="7">
        <f t="shared" si="1"/>
        <v>1</v>
      </c>
    </row>
    <row r="14" spans="1:15" ht="12.75">
      <c r="A14" s="6" t="s">
        <v>366</v>
      </c>
      <c r="B14" s="7">
        <v>2011</v>
      </c>
      <c r="C14" s="7" t="s">
        <v>360</v>
      </c>
      <c r="D14" s="7">
        <v>1</v>
      </c>
      <c r="E14" s="7"/>
      <c r="F14" s="7"/>
      <c r="G14" s="7"/>
      <c r="H14" s="7" t="s">
        <v>367</v>
      </c>
      <c r="I14" s="7"/>
      <c r="J14" s="8">
        <v>5650000</v>
      </c>
      <c r="K14" s="8"/>
      <c r="L14" s="8">
        <v>4317017</v>
      </c>
      <c r="M14" s="9">
        <v>6.3</v>
      </c>
      <c r="N14" s="10">
        <f t="shared" si="0"/>
        <v>0</v>
      </c>
      <c r="O14" s="7">
        <f t="shared" si="1"/>
        <v>0</v>
      </c>
    </row>
    <row r="15" spans="1:15" ht="12.75">
      <c r="A15" s="6" t="s">
        <v>368</v>
      </c>
      <c r="B15" s="7">
        <v>2011</v>
      </c>
      <c r="C15" s="7" t="s">
        <v>341</v>
      </c>
      <c r="D15" s="7"/>
      <c r="E15" s="7"/>
      <c r="F15" s="7">
        <v>1</v>
      </c>
      <c r="G15" s="7"/>
      <c r="H15" s="7"/>
      <c r="I15" s="7"/>
      <c r="J15" s="8">
        <v>80000000</v>
      </c>
      <c r="K15" s="8">
        <v>581464305</v>
      </c>
      <c r="L15" s="8">
        <v>4089523</v>
      </c>
      <c r="M15" s="9">
        <v>6.5</v>
      </c>
      <c r="N15" s="10">
        <f t="shared" si="0"/>
        <v>7.2683038125</v>
      </c>
      <c r="O15" s="7">
        <f t="shared" si="1"/>
        <v>1</v>
      </c>
    </row>
    <row r="16" spans="1:15" ht="12.75">
      <c r="A16" s="6" t="s">
        <v>369</v>
      </c>
      <c r="B16" s="7">
        <v>2011</v>
      </c>
      <c r="C16" s="7" t="s">
        <v>341</v>
      </c>
      <c r="D16" s="7"/>
      <c r="E16" s="7"/>
      <c r="F16" s="7">
        <v>1</v>
      </c>
      <c r="G16" s="7">
        <v>1</v>
      </c>
      <c r="H16" s="7" t="s">
        <v>351</v>
      </c>
      <c r="I16" s="7" t="s">
        <v>352</v>
      </c>
      <c r="J16" s="8">
        <v>110000000</v>
      </c>
      <c r="K16" s="8">
        <v>712171856</v>
      </c>
      <c r="L16" s="8">
        <v>3492788</v>
      </c>
      <c r="M16" s="9">
        <v>4.8</v>
      </c>
      <c r="N16" s="10">
        <f t="shared" si="0"/>
        <v>6.4742896</v>
      </c>
      <c r="O16" s="7">
        <f t="shared" si="1"/>
        <v>2</v>
      </c>
    </row>
    <row r="17" spans="1:15" ht="12.75">
      <c r="A17" s="6" t="s">
        <v>370</v>
      </c>
      <c r="B17" s="7">
        <v>2011</v>
      </c>
      <c r="C17" s="7" t="s">
        <v>341</v>
      </c>
      <c r="D17" s="7"/>
      <c r="E17" s="7"/>
      <c r="F17" s="7">
        <v>1</v>
      </c>
      <c r="G17" s="7"/>
      <c r="H17" s="7" t="s">
        <v>371</v>
      </c>
      <c r="I17" s="7" t="s">
        <v>372</v>
      </c>
      <c r="J17" s="8">
        <v>130000000</v>
      </c>
      <c r="K17" s="8">
        <v>552400000</v>
      </c>
      <c r="L17" s="8">
        <v>3183855</v>
      </c>
      <c r="M17" s="9">
        <v>6.7</v>
      </c>
      <c r="N17" s="10">
        <f t="shared" si="0"/>
        <v>4.24923076923077</v>
      </c>
      <c r="O17" s="7">
        <f t="shared" si="1"/>
        <v>1</v>
      </c>
    </row>
    <row r="18" spans="1:15" ht="12.75">
      <c r="A18" s="6" t="s">
        <v>373</v>
      </c>
      <c r="B18" s="7">
        <v>2011</v>
      </c>
      <c r="C18" s="7" t="s">
        <v>341</v>
      </c>
      <c r="D18" s="7"/>
      <c r="E18" s="7"/>
      <c r="F18" s="7"/>
      <c r="G18" s="7">
        <v>1</v>
      </c>
      <c r="H18" s="7" t="s">
        <v>374</v>
      </c>
      <c r="I18" s="7" t="s">
        <v>375</v>
      </c>
      <c r="J18" s="8">
        <v>110000000</v>
      </c>
      <c r="K18" s="8">
        <v>563749323</v>
      </c>
      <c r="L18" s="8">
        <v>2701742</v>
      </c>
      <c r="M18" s="9">
        <v>5.3</v>
      </c>
      <c r="N18" s="10">
        <f t="shared" si="0"/>
        <v>5.124993845454545</v>
      </c>
      <c r="O18" s="7">
        <f t="shared" si="1"/>
        <v>1</v>
      </c>
    </row>
    <row r="19" spans="1:15" ht="12.75">
      <c r="A19" s="6" t="s">
        <v>376</v>
      </c>
      <c r="B19" s="7">
        <v>2011</v>
      </c>
      <c r="C19" s="7" t="s">
        <v>341</v>
      </c>
      <c r="D19" s="7"/>
      <c r="E19" s="7"/>
      <c r="F19" s="7">
        <v>1</v>
      </c>
      <c r="G19" s="7">
        <v>1</v>
      </c>
      <c r="H19" s="7" t="s">
        <v>377</v>
      </c>
      <c r="I19" s="7" t="s">
        <v>378</v>
      </c>
      <c r="J19" s="8">
        <v>195000000</v>
      </c>
      <c r="K19" s="8">
        <v>1123746996</v>
      </c>
      <c r="L19" s="8">
        <v>2572592</v>
      </c>
      <c r="M19" s="9">
        <v>6.3</v>
      </c>
      <c r="N19" s="10">
        <f t="shared" si="0"/>
        <v>5.762805107692308</v>
      </c>
      <c r="O19" s="7">
        <f t="shared" si="1"/>
        <v>2</v>
      </c>
    </row>
    <row r="20" spans="1:15" ht="12.75">
      <c r="A20" s="6" t="s">
        <v>379</v>
      </c>
      <c r="B20" s="7">
        <v>2011</v>
      </c>
      <c r="C20" s="7" t="s">
        <v>341</v>
      </c>
      <c r="D20" s="7"/>
      <c r="E20" s="7"/>
      <c r="F20" s="7">
        <v>1</v>
      </c>
      <c r="G20" s="7"/>
      <c r="H20" s="7"/>
      <c r="I20" s="7" t="s">
        <v>343</v>
      </c>
      <c r="J20" s="8">
        <v>125000000</v>
      </c>
      <c r="K20" s="8">
        <v>626137675</v>
      </c>
      <c r="L20" s="8">
        <v>2460572</v>
      </c>
      <c r="M20" s="9">
        <v>7.3</v>
      </c>
      <c r="N20" s="10">
        <f t="shared" si="0"/>
        <v>5.0091014</v>
      </c>
      <c r="O20" s="7">
        <f t="shared" si="1"/>
        <v>1</v>
      </c>
    </row>
    <row r="21" spans="1:15" ht="12.75">
      <c r="A21" s="6" t="s">
        <v>380</v>
      </c>
      <c r="B21" s="7">
        <v>2011</v>
      </c>
      <c r="C21" s="7" t="s">
        <v>381</v>
      </c>
      <c r="D21" s="7">
        <v>1</v>
      </c>
      <c r="E21" s="7"/>
      <c r="F21" s="7"/>
      <c r="G21" s="7"/>
      <c r="H21" s="7"/>
      <c r="I21" s="7"/>
      <c r="J21" s="8">
        <v>15000000</v>
      </c>
      <c r="K21" s="8">
        <v>373700000</v>
      </c>
      <c r="L21" s="8">
        <v>2426794</v>
      </c>
      <c r="M21" s="9">
        <v>8.1</v>
      </c>
      <c r="N21" s="10">
        <f t="shared" si="0"/>
        <v>24.913333333333334</v>
      </c>
      <c r="O21" s="7">
        <f t="shared" si="1"/>
        <v>0</v>
      </c>
    </row>
    <row r="22" spans="1:15" ht="12.75">
      <c r="A22" s="6" t="s">
        <v>382</v>
      </c>
      <c r="B22" s="7">
        <v>2010</v>
      </c>
      <c r="C22" s="7" t="s">
        <v>337</v>
      </c>
      <c r="D22" s="7"/>
      <c r="E22" s="7"/>
      <c r="F22" s="7">
        <v>1</v>
      </c>
      <c r="G22" s="7">
        <v>1</v>
      </c>
      <c r="H22" s="7" t="s">
        <v>363</v>
      </c>
      <c r="I22" s="7" t="s">
        <v>352</v>
      </c>
      <c r="J22" s="8">
        <v>150000000</v>
      </c>
      <c r="K22" s="8">
        <v>956399711</v>
      </c>
      <c r="L22" s="8">
        <v>5670068</v>
      </c>
      <c r="M22" s="9">
        <v>7.6</v>
      </c>
      <c r="N22" s="10">
        <f t="shared" si="0"/>
        <v>6.375998073333333</v>
      </c>
      <c r="O22" s="7">
        <f t="shared" si="1"/>
        <v>2</v>
      </c>
    </row>
    <row r="23" spans="1:15" ht="12.75">
      <c r="A23" s="6" t="s">
        <v>383</v>
      </c>
      <c r="B23" s="7">
        <v>2010</v>
      </c>
      <c r="C23" s="7" t="s">
        <v>341</v>
      </c>
      <c r="D23" s="7"/>
      <c r="E23" s="7">
        <v>1</v>
      </c>
      <c r="F23" s="7"/>
      <c r="G23" s="7">
        <v>1</v>
      </c>
      <c r="H23" s="7" t="s">
        <v>384</v>
      </c>
      <c r="I23" s="7" t="s">
        <v>385</v>
      </c>
      <c r="J23" s="8">
        <v>260000000</v>
      </c>
      <c r="K23" s="8">
        <v>590721936</v>
      </c>
      <c r="L23" s="8">
        <v>3923374</v>
      </c>
      <c r="M23" s="9">
        <v>7.8</v>
      </c>
      <c r="N23" s="10">
        <f t="shared" si="0"/>
        <v>2.272007446153846</v>
      </c>
      <c r="O23" s="7">
        <f t="shared" si="1"/>
        <v>2</v>
      </c>
    </row>
    <row r="24" spans="1:15" ht="12.75">
      <c r="A24" s="6" t="s">
        <v>386</v>
      </c>
      <c r="B24" s="7">
        <v>2010</v>
      </c>
      <c r="C24" s="7" t="s">
        <v>341</v>
      </c>
      <c r="D24" s="7"/>
      <c r="E24" s="7"/>
      <c r="F24" s="7">
        <v>1</v>
      </c>
      <c r="G24" s="7">
        <v>1</v>
      </c>
      <c r="H24" s="7" t="s">
        <v>351</v>
      </c>
      <c r="I24" s="7" t="s">
        <v>352</v>
      </c>
      <c r="J24" s="8">
        <v>68000000</v>
      </c>
      <c r="K24" s="8">
        <v>698491347</v>
      </c>
      <c r="L24" s="8">
        <v>3710149</v>
      </c>
      <c r="M24" s="9">
        <v>4.8</v>
      </c>
      <c r="N24" s="10">
        <f t="shared" si="0"/>
        <v>10.271931573529411</v>
      </c>
      <c r="O24" s="7">
        <f t="shared" si="1"/>
        <v>2</v>
      </c>
    </row>
    <row r="25" spans="1:15" ht="12.75">
      <c r="A25" s="6" t="s">
        <v>387</v>
      </c>
      <c r="B25" s="7">
        <v>2010</v>
      </c>
      <c r="C25" s="7" t="s">
        <v>341</v>
      </c>
      <c r="D25" s="7">
        <v>1</v>
      </c>
      <c r="E25" s="7"/>
      <c r="F25" s="7"/>
      <c r="G25" s="7"/>
      <c r="H25" s="7" t="s">
        <v>388</v>
      </c>
      <c r="I25" s="7"/>
      <c r="J25" s="8">
        <v>160000000</v>
      </c>
      <c r="K25" s="8">
        <v>825532764</v>
      </c>
      <c r="L25" s="8">
        <v>3426456</v>
      </c>
      <c r="M25" s="9">
        <v>8.8</v>
      </c>
      <c r="N25" s="10">
        <f t="shared" si="0"/>
        <v>5.159579775</v>
      </c>
      <c r="O25" s="7">
        <f t="shared" si="1"/>
        <v>0</v>
      </c>
    </row>
    <row r="26" spans="1:15" ht="12.75">
      <c r="A26" s="6" t="s">
        <v>389</v>
      </c>
      <c r="B26" s="7">
        <v>2010</v>
      </c>
      <c r="C26" s="7" t="s">
        <v>341</v>
      </c>
      <c r="D26" s="7"/>
      <c r="E26" s="7">
        <v>1</v>
      </c>
      <c r="F26" s="7"/>
      <c r="G26" s="7">
        <v>1</v>
      </c>
      <c r="H26" s="7" t="s">
        <v>390</v>
      </c>
      <c r="I26" s="7" t="s">
        <v>391</v>
      </c>
      <c r="J26" s="8">
        <v>200000000</v>
      </c>
      <c r="K26" s="8">
        <v>1024299904</v>
      </c>
      <c r="L26" s="8">
        <v>2968430</v>
      </c>
      <c r="M26" s="9">
        <v>6.5</v>
      </c>
      <c r="N26" s="10">
        <f t="shared" si="0"/>
        <v>5.12149952</v>
      </c>
      <c r="O26" s="7">
        <f t="shared" si="1"/>
        <v>2</v>
      </c>
    </row>
    <row r="27" spans="1:15" ht="12.75">
      <c r="A27" s="6" t="s">
        <v>392</v>
      </c>
      <c r="B27" s="7">
        <v>2010</v>
      </c>
      <c r="C27" s="7" t="s">
        <v>341</v>
      </c>
      <c r="D27" s="7"/>
      <c r="E27" s="7"/>
      <c r="F27" s="7">
        <v>1</v>
      </c>
      <c r="G27" s="7">
        <v>1</v>
      </c>
      <c r="H27" s="7" t="s">
        <v>393</v>
      </c>
      <c r="I27" s="7" t="s">
        <v>361</v>
      </c>
      <c r="J27" s="8">
        <v>100000000</v>
      </c>
      <c r="K27" s="8">
        <v>288347692</v>
      </c>
      <c r="L27" s="8">
        <v>2569498</v>
      </c>
      <c r="M27" s="9">
        <v>3.9</v>
      </c>
      <c r="N27" s="10">
        <f t="shared" si="0"/>
        <v>2.88347692</v>
      </c>
      <c r="O27" s="7">
        <f t="shared" si="1"/>
        <v>2</v>
      </c>
    </row>
    <row r="28" spans="1:15" ht="12.75">
      <c r="A28" s="6" t="s">
        <v>394</v>
      </c>
      <c r="B28" s="7">
        <v>2010</v>
      </c>
      <c r="C28" s="7" t="s">
        <v>341</v>
      </c>
      <c r="D28" s="7">
        <v>1</v>
      </c>
      <c r="E28" s="7"/>
      <c r="F28" s="7"/>
      <c r="G28" s="7"/>
      <c r="H28" s="7"/>
      <c r="I28" s="7"/>
      <c r="J28" s="8">
        <v>69000000</v>
      </c>
      <c r="K28" s="8">
        <v>543113985</v>
      </c>
      <c r="L28" s="8">
        <v>2496640</v>
      </c>
      <c r="M28" s="9">
        <v>7.6</v>
      </c>
      <c r="N28" s="10">
        <f t="shared" si="0"/>
        <v>7.871217173913044</v>
      </c>
      <c r="O28" s="7">
        <f t="shared" si="1"/>
        <v>0</v>
      </c>
    </row>
    <row r="29" spans="1:15" ht="12.75">
      <c r="A29" s="6" t="s">
        <v>395</v>
      </c>
      <c r="B29" s="7">
        <v>2010</v>
      </c>
      <c r="C29" s="7" t="s">
        <v>341</v>
      </c>
      <c r="D29" s="7"/>
      <c r="E29" s="7"/>
      <c r="F29" s="7">
        <v>1</v>
      </c>
      <c r="G29" s="7"/>
      <c r="H29" s="7" t="s">
        <v>371</v>
      </c>
      <c r="I29" s="7" t="s">
        <v>343</v>
      </c>
      <c r="J29" s="8">
        <v>165000000</v>
      </c>
      <c r="K29" s="8">
        <v>752600867</v>
      </c>
      <c r="L29" s="8">
        <v>2431844</v>
      </c>
      <c r="M29" s="9">
        <v>6.4</v>
      </c>
      <c r="N29" s="10">
        <f t="shared" si="0"/>
        <v>4.561217375757575</v>
      </c>
      <c r="O29" s="7">
        <f t="shared" si="1"/>
        <v>1</v>
      </c>
    </row>
    <row r="30" spans="1:15" ht="12.75">
      <c r="A30" s="6" t="s">
        <v>396</v>
      </c>
      <c r="B30" s="7">
        <v>2010</v>
      </c>
      <c r="C30" s="7" t="s">
        <v>341</v>
      </c>
      <c r="D30" s="7">
        <v>1</v>
      </c>
      <c r="E30" s="7"/>
      <c r="F30" s="7"/>
      <c r="G30" s="7"/>
      <c r="H30" s="7" t="s">
        <v>397</v>
      </c>
      <c r="I30" s="7"/>
      <c r="J30" s="8"/>
      <c r="K30" s="8">
        <v>271430189</v>
      </c>
      <c r="L30" s="8">
        <v>2097177</v>
      </c>
      <c r="M30" s="9">
        <v>5.8</v>
      </c>
      <c r="N30" s="10" t="e">
        <f t="shared" si="0"/>
        <v>#DIV/0!</v>
      </c>
      <c r="O30" s="7">
        <f t="shared" si="1"/>
        <v>0</v>
      </c>
    </row>
    <row r="31" spans="1:15" ht="12.75">
      <c r="A31" s="6" t="s">
        <v>398</v>
      </c>
      <c r="B31" s="7">
        <v>2010</v>
      </c>
      <c r="C31" s="7" t="s">
        <v>341</v>
      </c>
      <c r="D31" s="7"/>
      <c r="E31" s="7"/>
      <c r="F31" s="7"/>
      <c r="G31" s="7">
        <v>1</v>
      </c>
      <c r="H31" s="7" t="s">
        <v>398</v>
      </c>
      <c r="I31" s="7" t="s">
        <v>399</v>
      </c>
      <c r="J31" s="8">
        <v>90000000</v>
      </c>
      <c r="K31" s="8">
        <v>524028679</v>
      </c>
      <c r="L31" s="8">
        <v>1731301</v>
      </c>
      <c r="M31" s="9">
        <v>7.6</v>
      </c>
      <c r="N31" s="10">
        <f t="shared" si="0"/>
        <v>5.822540877777778</v>
      </c>
      <c r="O31" s="7">
        <f t="shared" si="1"/>
        <v>1</v>
      </c>
    </row>
    <row r="32" spans="1:15" ht="12.75">
      <c r="A32" s="6" t="s">
        <v>400</v>
      </c>
      <c r="B32" s="7">
        <v>2009</v>
      </c>
      <c r="C32" s="7" t="s">
        <v>341</v>
      </c>
      <c r="D32" s="7">
        <v>1</v>
      </c>
      <c r="E32" s="7"/>
      <c r="F32" s="7"/>
      <c r="G32" s="7"/>
      <c r="H32" s="7" t="s">
        <v>401</v>
      </c>
      <c r="I32" s="7"/>
      <c r="J32" s="8">
        <v>237000000</v>
      </c>
      <c r="K32" s="8">
        <v>2782275172</v>
      </c>
      <c r="L32" s="8">
        <v>11260273</v>
      </c>
      <c r="M32" s="9">
        <v>8</v>
      </c>
      <c r="N32" s="10">
        <f t="shared" si="0"/>
        <v>11.739557687763712</v>
      </c>
      <c r="O32" s="7">
        <f t="shared" si="1"/>
        <v>0</v>
      </c>
    </row>
    <row r="33" spans="1:15" ht="12.75">
      <c r="A33" s="6" t="s">
        <v>402</v>
      </c>
      <c r="B33" s="7">
        <v>2009</v>
      </c>
      <c r="C33" s="7" t="s">
        <v>341</v>
      </c>
      <c r="D33" s="7"/>
      <c r="E33" s="7"/>
      <c r="F33" s="7">
        <v>1</v>
      </c>
      <c r="G33" s="7"/>
      <c r="H33" s="7" t="s">
        <v>342</v>
      </c>
      <c r="I33" s="7" t="s">
        <v>343</v>
      </c>
      <c r="J33" s="8">
        <v>90000000</v>
      </c>
      <c r="K33" s="8">
        <v>886686817</v>
      </c>
      <c r="L33" s="8">
        <v>8709881</v>
      </c>
      <c r="M33" s="9">
        <v>7</v>
      </c>
      <c r="N33" s="10">
        <f t="shared" si="0"/>
        <v>9.852075744444445</v>
      </c>
      <c r="O33" s="7">
        <f t="shared" si="1"/>
        <v>1</v>
      </c>
    </row>
    <row r="34" spans="1:15" ht="12.75">
      <c r="A34" s="6" t="s">
        <v>245</v>
      </c>
      <c r="B34" s="7">
        <v>2009</v>
      </c>
      <c r="C34" s="7" t="s">
        <v>337</v>
      </c>
      <c r="D34" s="7"/>
      <c r="E34" s="7"/>
      <c r="F34" s="7">
        <v>1</v>
      </c>
      <c r="G34" s="7">
        <v>1</v>
      </c>
      <c r="H34" s="7" t="s">
        <v>363</v>
      </c>
      <c r="I34" s="7" t="s">
        <v>352</v>
      </c>
      <c r="J34" s="8">
        <v>250000000</v>
      </c>
      <c r="K34" s="8">
        <v>934416487</v>
      </c>
      <c r="L34" s="8">
        <v>6213225</v>
      </c>
      <c r="M34" s="9">
        <v>7.4</v>
      </c>
      <c r="N34" s="10">
        <f aca="true" t="shared" si="2" ref="N34:N65">K34/J34</f>
        <v>3.737665948</v>
      </c>
      <c r="O34" s="7">
        <f aca="true" t="shared" si="3" ref="O34:O65">SUM(E34:I34)</f>
        <v>2</v>
      </c>
    </row>
    <row r="35" spans="1:15" ht="12.75">
      <c r="A35" s="6" t="s">
        <v>246</v>
      </c>
      <c r="B35" s="7">
        <v>2009</v>
      </c>
      <c r="C35" s="7" t="s">
        <v>360</v>
      </c>
      <c r="D35" s="7"/>
      <c r="E35" s="7"/>
      <c r="F35" s="7"/>
      <c r="G35" s="7">
        <v>1</v>
      </c>
      <c r="H35" s="7" t="s">
        <v>247</v>
      </c>
      <c r="I35" s="7" t="s">
        <v>356</v>
      </c>
      <c r="J35" s="8">
        <v>8000000</v>
      </c>
      <c r="K35" s="8">
        <v>32223357</v>
      </c>
      <c r="L35" s="8">
        <v>4922915</v>
      </c>
      <c r="M35" s="9">
        <v>5.6</v>
      </c>
      <c r="N35" s="10">
        <f t="shared" si="2"/>
        <v>4.027919625</v>
      </c>
      <c r="O35" s="7">
        <f t="shared" si="3"/>
        <v>1</v>
      </c>
    </row>
    <row r="36" spans="1:15" ht="12.75">
      <c r="A36" s="6" t="s">
        <v>248</v>
      </c>
      <c r="B36" s="7">
        <v>2009</v>
      </c>
      <c r="C36" s="7" t="s">
        <v>341</v>
      </c>
      <c r="D36" s="7"/>
      <c r="E36" s="7"/>
      <c r="F36" s="7">
        <v>1</v>
      </c>
      <c r="G36" s="7">
        <v>1</v>
      </c>
      <c r="H36" s="7" t="s">
        <v>249</v>
      </c>
      <c r="I36" s="7" t="s">
        <v>250</v>
      </c>
      <c r="J36" s="8">
        <v>150000000</v>
      </c>
      <c r="K36" s="8">
        <v>485930816</v>
      </c>
      <c r="L36" s="8">
        <v>4584731</v>
      </c>
      <c r="M36" s="9">
        <v>6.6</v>
      </c>
      <c r="N36" s="10">
        <f t="shared" si="2"/>
        <v>3.2395387733333334</v>
      </c>
      <c r="O36" s="7">
        <f t="shared" si="3"/>
        <v>2</v>
      </c>
    </row>
    <row r="37" spans="1:15" ht="12.75">
      <c r="A37" s="6" t="s">
        <v>251</v>
      </c>
      <c r="B37" s="7">
        <v>2009</v>
      </c>
      <c r="C37" s="7" t="s">
        <v>360</v>
      </c>
      <c r="D37" s="7"/>
      <c r="E37" s="7"/>
      <c r="F37" s="7">
        <v>1</v>
      </c>
      <c r="G37" s="7"/>
      <c r="H37" s="7" t="s">
        <v>367</v>
      </c>
      <c r="I37" s="7"/>
      <c r="J37" s="8"/>
      <c r="K37" s="8"/>
      <c r="L37" s="8">
        <v>4255103</v>
      </c>
      <c r="M37" s="9">
        <v>5.7</v>
      </c>
      <c r="N37" s="10" t="e">
        <f t="shared" si="2"/>
        <v>#DIV/0!</v>
      </c>
      <c r="O37" s="7">
        <f t="shared" si="3"/>
        <v>1</v>
      </c>
    </row>
    <row r="38" spans="1:15" ht="12.75">
      <c r="A38" s="6" t="s">
        <v>252</v>
      </c>
      <c r="B38" s="7">
        <v>2009</v>
      </c>
      <c r="C38" s="7" t="s">
        <v>341</v>
      </c>
      <c r="D38" s="7"/>
      <c r="E38" s="7"/>
      <c r="F38" s="7">
        <v>1</v>
      </c>
      <c r="G38" s="7">
        <v>1</v>
      </c>
      <c r="H38" s="7" t="s">
        <v>351</v>
      </c>
      <c r="I38" s="7" t="s">
        <v>352</v>
      </c>
      <c r="J38" s="8">
        <v>50000000</v>
      </c>
      <c r="K38" s="8">
        <v>709827462</v>
      </c>
      <c r="L38" s="8">
        <v>3658197</v>
      </c>
      <c r="M38" s="9">
        <v>4.5</v>
      </c>
      <c r="N38" s="10">
        <f t="shared" si="2"/>
        <v>14.19654924</v>
      </c>
      <c r="O38" s="7">
        <f t="shared" si="3"/>
        <v>2</v>
      </c>
    </row>
    <row r="39" spans="1:15" ht="12.75">
      <c r="A39" s="6">
        <v>2012</v>
      </c>
      <c r="B39" s="7">
        <v>2009</v>
      </c>
      <c r="C39" s="7" t="s">
        <v>341</v>
      </c>
      <c r="D39" s="7">
        <v>1</v>
      </c>
      <c r="E39" s="7"/>
      <c r="F39" s="7"/>
      <c r="G39" s="7"/>
      <c r="H39" s="7" t="s">
        <v>253</v>
      </c>
      <c r="I39" s="7"/>
      <c r="J39" s="8">
        <v>200000000</v>
      </c>
      <c r="K39" s="8">
        <v>769679473</v>
      </c>
      <c r="L39" s="8">
        <v>3273312</v>
      </c>
      <c r="M39" s="9">
        <v>5.8</v>
      </c>
      <c r="N39" s="10">
        <f t="shared" si="2"/>
        <v>3.848397365</v>
      </c>
      <c r="O39" s="7">
        <f t="shared" si="3"/>
        <v>0</v>
      </c>
    </row>
    <row r="40" spans="1:15" ht="12.75">
      <c r="A40" s="6" t="s">
        <v>254</v>
      </c>
      <c r="B40" s="7">
        <v>2009</v>
      </c>
      <c r="C40" s="7" t="s">
        <v>341</v>
      </c>
      <c r="D40" s="7">
        <v>1</v>
      </c>
      <c r="E40" s="7"/>
      <c r="F40" s="7"/>
      <c r="G40" s="7"/>
      <c r="H40" s="7" t="s">
        <v>255</v>
      </c>
      <c r="I40" s="7"/>
      <c r="J40" s="8">
        <v>175000000</v>
      </c>
      <c r="K40" s="8">
        <v>731342744</v>
      </c>
      <c r="L40" s="8">
        <v>2999843</v>
      </c>
      <c r="M40" s="9">
        <v>8.3</v>
      </c>
      <c r="N40" s="10">
        <f t="shared" si="2"/>
        <v>4.1791013942857145</v>
      </c>
      <c r="O40" s="7">
        <f t="shared" si="3"/>
        <v>0</v>
      </c>
    </row>
    <row r="41" spans="1:15" ht="12.75">
      <c r="A41" s="6" t="s">
        <v>256</v>
      </c>
      <c r="B41" s="7">
        <v>2009</v>
      </c>
      <c r="C41" s="7" t="s">
        <v>341</v>
      </c>
      <c r="D41" s="7"/>
      <c r="E41" s="7"/>
      <c r="F41" s="7">
        <v>1</v>
      </c>
      <c r="G41" s="7">
        <v>1</v>
      </c>
      <c r="H41" s="7" t="s">
        <v>351</v>
      </c>
      <c r="I41" s="7" t="s">
        <v>352</v>
      </c>
      <c r="J41" s="8">
        <v>37000000</v>
      </c>
      <c r="K41" s="8">
        <v>382133300</v>
      </c>
      <c r="L41" s="8">
        <v>2923157</v>
      </c>
      <c r="M41" s="9">
        <v>5.2</v>
      </c>
      <c r="N41" s="10">
        <f t="shared" si="2"/>
        <v>10.327927027027027</v>
      </c>
      <c r="O41" s="7">
        <f t="shared" si="3"/>
        <v>2</v>
      </c>
    </row>
    <row r="42" spans="1:15" ht="12.75">
      <c r="A42" s="6" t="s">
        <v>257</v>
      </c>
      <c r="B42" s="7">
        <v>2008</v>
      </c>
      <c r="C42" s="7" t="s">
        <v>341</v>
      </c>
      <c r="D42" s="7"/>
      <c r="E42" s="7"/>
      <c r="F42" s="7">
        <v>1</v>
      </c>
      <c r="G42" s="7"/>
      <c r="H42" s="7" t="s">
        <v>349</v>
      </c>
      <c r="I42" s="7" t="s">
        <v>343</v>
      </c>
      <c r="J42" s="8">
        <v>150000000</v>
      </c>
      <c r="K42" s="8">
        <v>602308178</v>
      </c>
      <c r="L42" s="8">
        <v>6059265</v>
      </c>
      <c r="M42" s="9">
        <v>6.7</v>
      </c>
      <c r="N42" s="10">
        <f t="shared" si="2"/>
        <v>4.015387853333333</v>
      </c>
      <c r="O42" s="7">
        <f t="shared" si="3"/>
        <v>1</v>
      </c>
    </row>
    <row r="43" spans="1:15" ht="12.75">
      <c r="A43" s="6" t="s">
        <v>258</v>
      </c>
      <c r="B43" s="7">
        <v>2008</v>
      </c>
      <c r="C43" s="7" t="s">
        <v>337</v>
      </c>
      <c r="D43" s="7"/>
      <c r="E43" s="7"/>
      <c r="F43" s="7">
        <v>1</v>
      </c>
      <c r="G43" s="7">
        <v>1</v>
      </c>
      <c r="H43" s="7" t="s">
        <v>338</v>
      </c>
      <c r="I43" s="7" t="s">
        <v>343</v>
      </c>
      <c r="J43" s="8">
        <v>200000000</v>
      </c>
      <c r="K43" s="8">
        <v>575952505</v>
      </c>
      <c r="L43" s="8">
        <v>4739369</v>
      </c>
      <c r="M43" s="9">
        <v>6.7</v>
      </c>
      <c r="N43" s="10">
        <f t="shared" si="2"/>
        <v>2.879762525</v>
      </c>
      <c r="O43" s="7">
        <f t="shared" si="3"/>
        <v>2</v>
      </c>
    </row>
    <row r="44" spans="1:15" ht="12.75">
      <c r="A44" s="6" t="s">
        <v>259</v>
      </c>
      <c r="B44" s="7">
        <v>2008</v>
      </c>
      <c r="C44" s="7" t="s">
        <v>260</v>
      </c>
      <c r="D44" s="7"/>
      <c r="E44" s="7"/>
      <c r="F44" s="7"/>
      <c r="G44" s="7">
        <v>1</v>
      </c>
      <c r="H44" s="7" t="s">
        <v>261</v>
      </c>
      <c r="I44" s="7" t="s">
        <v>262</v>
      </c>
      <c r="J44" s="8">
        <v>52000000</v>
      </c>
      <c r="K44" s="8">
        <v>602609487</v>
      </c>
      <c r="L44" s="8">
        <v>4300124</v>
      </c>
      <c r="M44" s="9">
        <v>6.3</v>
      </c>
      <c r="N44" s="10">
        <f t="shared" si="2"/>
        <v>11.58864398076923</v>
      </c>
      <c r="O44" s="7">
        <f t="shared" si="3"/>
        <v>1</v>
      </c>
    </row>
    <row r="45" spans="1:15" ht="12.75">
      <c r="A45" s="6" t="s">
        <v>263</v>
      </c>
      <c r="B45" s="7">
        <v>2008</v>
      </c>
      <c r="C45" s="7" t="s">
        <v>341</v>
      </c>
      <c r="D45" s="7">
        <v>1</v>
      </c>
      <c r="E45" s="7"/>
      <c r="F45" s="7"/>
      <c r="G45" s="7"/>
      <c r="H45" s="7" t="s">
        <v>264</v>
      </c>
      <c r="I45" s="7"/>
      <c r="J45" s="8">
        <v>150000000</v>
      </c>
      <c r="K45" s="8">
        <v>624386746</v>
      </c>
      <c r="L45" s="8">
        <v>3846331</v>
      </c>
      <c r="M45" s="9">
        <v>6.5</v>
      </c>
      <c r="N45" s="10">
        <f t="shared" si="2"/>
        <v>4.162578306666667</v>
      </c>
      <c r="O45" s="7">
        <f t="shared" si="3"/>
        <v>0</v>
      </c>
    </row>
    <row r="46" spans="1:15" ht="12.75">
      <c r="A46" s="6" t="s">
        <v>265</v>
      </c>
      <c r="B46" s="7">
        <v>2008</v>
      </c>
      <c r="C46" s="7" t="s">
        <v>260</v>
      </c>
      <c r="D46" s="7">
        <v>1</v>
      </c>
      <c r="E46" s="7"/>
      <c r="F46" s="7"/>
      <c r="G46" s="7"/>
      <c r="H46" s="7"/>
      <c r="I46" s="7" t="s">
        <v>266</v>
      </c>
      <c r="J46" s="8">
        <v>30000000</v>
      </c>
      <c r="K46" s="8">
        <f>32001863+129027+11445707+29094174+104491+22920321+2124391+2856716</f>
        <v>100676690</v>
      </c>
      <c r="L46" s="8">
        <v>3836423</v>
      </c>
      <c r="M46" s="9">
        <v>7.9</v>
      </c>
      <c r="N46" s="10">
        <f t="shared" si="2"/>
        <v>3.3558896666666667</v>
      </c>
      <c r="O46" s="7">
        <f t="shared" si="3"/>
        <v>0</v>
      </c>
    </row>
    <row r="47" spans="1:15" ht="12.75">
      <c r="A47" s="6" t="s">
        <v>267</v>
      </c>
      <c r="B47" s="7">
        <v>2008</v>
      </c>
      <c r="C47" s="7" t="s">
        <v>341</v>
      </c>
      <c r="D47" s="7">
        <v>1</v>
      </c>
      <c r="E47" s="7"/>
      <c r="F47" s="7"/>
      <c r="G47" s="7"/>
      <c r="H47" s="7" t="s">
        <v>255</v>
      </c>
      <c r="I47" s="7"/>
      <c r="J47" s="8">
        <v>180000000</v>
      </c>
      <c r="K47" s="8">
        <v>534767889</v>
      </c>
      <c r="L47" s="8">
        <v>3230130</v>
      </c>
      <c r="M47" s="9">
        <v>8.5</v>
      </c>
      <c r="N47" s="10">
        <f t="shared" si="2"/>
        <v>2.970932716666667</v>
      </c>
      <c r="O47" s="7">
        <f t="shared" si="3"/>
        <v>0</v>
      </c>
    </row>
    <row r="48" spans="1:15" ht="12.75">
      <c r="A48" s="6" t="s">
        <v>268</v>
      </c>
      <c r="B48" s="7">
        <v>2008</v>
      </c>
      <c r="C48" s="7" t="s">
        <v>341</v>
      </c>
      <c r="D48" s="7">
        <v>1</v>
      </c>
      <c r="E48" s="7"/>
      <c r="F48" s="7"/>
      <c r="G48" s="7"/>
      <c r="H48" s="7"/>
      <c r="I48" s="7"/>
      <c r="J48" s="8">
        <v>130000000</v>
      </c>
      <c r="K48" s="8">
        <v>631744560</v>
      </c>
      <c r="L48" s="8">
        <v>3157094</v>
      </c>
      <c r="M48" s="9">
        <v>7.6</v>
      </c>
      <c r="N48" s="10">
        <f t="shared" si="2"/>
        <v>4.859573538461539</v>
      </c>
      <c r="O48" s="7">
        <f t="shared" si="3"/>
        <v>0</v>
      </c>
    </row>
    <row r="49" spans="1:15" ht="12.75">
      <c r="A49" s="6" t="s">
        <v>269</v>
      </c>
      <c r="B49" s="7">
        <v>2008</v>
      </c>
      <c r="C49" s="7" t="s">
        <v>341</v>
      </c>
      <c r="D49" s="7"/>
      <c r="E49" s="7"/>
      <c r="F49" s="7">
        <v>1</v>
      </c>
      <c r="G49" s="7"/>
      <c r="H49" s="7" t="s">
        <v>270</v>
      </c>
      <c r="I49" s="7" t="s">
        <v>343</v>
      </c>
      <c r="J49" s="8">
        <v>185000000</v>
      </c>
      <c r="K49" s="8">
        <v>786636033</v>
      </c>
      <c r="L49" s="8">
        <v>2847930</v>
      </c>
      <c r="M49" s="9">
        <v>6.3</v>
      </c>
      <c r="N49" s="10">
        <f t="shared" si="2"/>
        <v>4.252086664864865</v>
      </c>
      <c r="O49" s="7">
        <f t="shared" si="3"/>
        <v>1</v>
      </c>
    </row>
    <row r="50" spans="1:15" ht="12.75">
      <c r="A50" s="6" t="s">
        <v>271</v>
      </c>
      <c r="B50" s="7">
        <v>2008</v>
      </c>
      <c r="C50" s="7" t="s">
        <v>341</v>
      </c>
      <c r="D50" s="7"/>
      <c r="E50" s="7"/>
      <c r="F50" s="7">
        <v>1</v>
      </c>
      <c r="G50" s="7"/>
      <c r="H50" s="7" t="s">
        <v>355</v>
      </c>
      <c r="I50" s="7" t="s">
        <v>272</v>
      </c>
      <c r="J50" s="8">
        <v>185000000</v>
      </c>
      <c r="K50" s="8">
        <v>1004558444</v>
      </c>
      <c r="L50" s="8">
        <v>2808380</v>
      </c>
      <c r="M50" s="9">
        <v>9</v>
      </c>
      <c r="N50" s="10">
        <f t="shared" si="2"/>
        <v>5.430045643243243</v>
      </c>
      <c r="O50" s="7">
        <f t="shared" si="3"/>
        <v>1</v>
      </c>
    </row>
    <row r="51" spans="1:15" ht="12.75">
      <c r="A51" s="6" t="s">
        <v>273</v>
      </c>
      <c r="B51" s="7">
        <v>2008</v>
      </c>
      <c r="C51" s="7" t="s">
        <v>360</v>
      </c>
      <c r="D51" s="7"/>
      <c r="E51" s="7"/>
      <c r="F51" s="7"/>
      <c r="G51" s="7">
        <v>1</v>
      </c>
      <c r="H51" s="7"/>
      <c r="I51" s="7" t="s">
        <v>274</v>
      </c>
      <c r="J51" s="8">
        <v>5000000</v>
      </c>
      <c r="K51" s="8">
        <v>32350637</v>
      </c>
      <c r="L51" s="8">
        <v>2686571</v>
      </c>
      <c r="M51" s="9">
        <v>7.5</v>
      </c>
      <c r="N51" s="10">
        <f t="shared" si="2"/>
        <v>6.4701274</v>
      </c>
      <c r="O51" s="7">
        <f t="shared" si="3"/>
        <v>1</v>
      </c>
    </row>
    <row r="52" spans="1:15" ht="12.75">
      <c r="A52" s="6" t="s">
        <v>275</v>
      </c>
      <c r="B52" s="7">
        <v>2007</v>
      </c>
      <c r="C52" s="7" t="s">
        <v>337</v>
      </c>
      <c r="D52" s="7"/>
      <c r="E52" s="7"/>
      <c r="F52" s="7">
        <v>1</v>
      </c>
      <c r="G52" s="7">
        <v>1</v>
      </c>
      <c r="H52" s="7" t="s">
        <v>363</v>
      </c>
      <c r="I52" s="7" t="s">
        <v>352</v>
      </c>
      <c r="J52" s="8">
        <v>150000000</v>
      </c>
      <c r="K52" s="8">
        <v>939885929</v>
      </c>
      <c r="L52" s="8">
        <v>7103458</v>
      </c>
      <c r="M52" s="9">
        <v>7.4</v>
      </c>
      <c r="N52" s="10">
        <f t="shared" si="2"/>
        <v>6.2659061933333335</v>
      </c>
      <c r="O52" s="7">
        <f t="shared" si="3"/>
        <v>2</v>
      </c>
    </row>
    <row r="53" spans="1:15" ht="12.75">
      <c r="A53" s="6" t="s">
        <v>276</v>
      </c>
      <c r="B53" s="7">
        <v>2007</v>
      </c>
      <c r="C53" s="7" t="s">
        <v>360</v>
      </c>
      <c r="D53" s="7">
        <v>1</v>
      </c>
      <c r="E53" s="7"/>
      <c r="F53" s="7"/>
      <c r="G53" s="7"/>
      <c r="H53" s="7" t="s">
        <v>367</v>
      </c>
      <c r="I53" s="7"/>
      <c r="J53" s="8">
        <v>4500000</v>
      </c>
      <c r="K53" s="8">
        <v>60477035</v>
      </c>
      <c r="L53" s="8">
        <v>6297816</v>
      </c>
      <c r="M53" s="9">
        <v>6.7</v>
      </c>
      <c r="N53" s="10">
        <f t="shared" si="2"/>
        <v>13.43934111111111</v>
      </c>
      <c r="O53" s="7">
        <f t="shared" si="3"/>
        <v>0</v>
      </c>
    </row>
    <row r="54" spans="1:15" ht="12.75">
      <c r="A54" s="6" t="s">
        <v>277</v>
      </c>
      <c r="B54" s="7">
        <v>2007</v>
      </c>
      <c r="C54" s="7" t="s">
        <v>341</v>
      </c>
      <c r="D54" s="7">
        <v>1</v>
      </c>
      <c r="E54" s="7"/>
      <c r="F54" s="7"/>
      <c r="G54" s="7"/>
      <c r="H54" s="7" t="s">
        <v>255</v>
      </c>
      <c r="I54" s="7"/>
      <c r="J54" s="8">
        <v>150000000</v>
      </c>
      <c r="K54" s="8">
        <v>623722818</v>
      </c>
      <c r="L54" s="8">
        <v>6104073</v>
      </c>
      <c r="M54" s="9">
        <v>8</v>
      </c>
      <c r="N54" s="10">
        <f t="shared" si="2"/>
        <v>4.15815212</v>
      </c>
      <c r="O54" s="7">
        <f t="shared" si="3"/>
        <v>0</v>
      </c>
    </row>
    <row r="55" spans="1:15" ht="12.75">
      <c r="A55" s="6" t="s">
        <v>278</v>
      </c>
      <c r="B55" s="7">
        <v>2007</v>
      </c>
      <c r="C55" s="7" t="s">
        <v>341</v>
      </c>
      <c r="D55" s="7"/>
      <c r="E55" s="7"/>
      <c r="F55" s="7">
        <v>1</v>
      </c>
      <c r="G55" s="7"/>
      <c r="H55" s="7" t="s">
        <v>365</v>
      </c>
      <c r="I55" s="7" t="s">
        <v>343</v>
      </c>
      <c r="J55" s="8">
        <v>300000000</v>
      </c>
      <c r="K55" s="8">
        <v>963420425</v>
      </c>
      <c r="L55" s="8">
        <v>6079497</v>
      </c>
      <c r="M55" s="9">
        <v>7</v>
      </c>
      <c r="N55" s="10">
        <f t="shared" si="2"/>
        <v>3.2114014166666665</v>
      </c>
      <c r="O55" s="7">
        <f t="shared" si="3"/>
        <v>1</v>
      </c>
    </row>
    <row r="56" spans="1:15" ht="12.75">
      <c r="A56" s="6" t="s">
        <v>279</v>
      </c>
      <c r="B56" s="7">
        <v>2007</v>
      </c>
      <c r="C56" s="7" t="s">
        <v>341</v>
      </c>
      <c r="D56" s="7"/>
      <c r="E56" s="7"/>
      <c r="F56" s="7"/>
      <c r="G56" s="7">
        <v>1</v>
      </c>
      <c r="H56" s="7" t="s">
        <v>280</v>
      </c>
      <c r="I56" s="7" t="s">
        <v>361</v>
      </c>
      <c r="J56" s="8">
        <v>75000000</v>
      </c>
      <c r="K56" s="8">
        <v>526745137</v>
      </c>
      <c r="L56" s="8">
        <v>4592790</v>
      </c>
      <c r="M56" s="9">
        <v>7.4</v>
      </c>
      <c r="N56" s="10">
        <f t="shared" si="2"/>
        <v>7.023268493333333</v>
      </c>
      <c r="O56" s="7">
        <f t="shared" si="3"/>
        <v>1</v>
      </c>
    </row>
    <row r="57" spans="1:15" ht="12.75">
      <c r="A57" s="6" t="s">
        <v>281</v>
      </c>
      <c r="B57" s="7">
        <v>2007</v>
      </c>
      <c r="C57" s="7" t="s">
        <v>341</v>
      </c>
      <c r="D57" s="7"/>
      <c r="E57" s="7"/>
      <c r="F57" s="7">
        <v>1</v>
      </c>
      <c r="G57" s="7"/>
      <c r="H57" s="7" t="s">
        <v>371</v>
      </c>
      <c r="I57" s="7" t="s">
        <v>343</v>
      </c>
      <c r="J57" s="8">
        <v>160000000</v>
      </c>
      <c r="K57" s="8">
        <v>798958162</v>
      </c>
      <c r="L57" s="8">
        <v>3929582</v>
      </c>
      <c r="M57" s="9">
        <v>6</v>
      </c>
      <c r="N57" s="10">
        <f t="shared" si="2"/>
        <v>4.9934885125</v>
      </c>
      <c r="O57" s="7">
        <f t="shared" si="3"/>
        <v>1</v>
      </c>
    </row>
    <row r="58" spans="1:15" ht="12.75">
      <c r="A58" s="6" t="s">
        <v>282</v>
      </c>
      <c r="B58" s="7">
        <v>2007</v>
      </c>
      <c r="C58" s="7" t="s">
        <v>283</v>
      </c>
      <c r="D58" s="7"/>
      <c r="E58" s="7"/>
      <c r="F58" s="7">
        <v>1</v>
      </c>
      <c r="G58" s="7">
        <v>1</v>
      </c>
      <c r="H58" s="7" t="s">
        <v>284</v>
      </c>
      <c r="I58" s="7" t="s">
        <v>285</v>
      </c>
      <c r="J58" s="8">
        <v>25000000</v>
      </c>
      <c r="K58" s="8">
        <f>33302167+183956926</f>
        <v>217259093</v>
      </c>
      <c r="L58" s="8">
        <v>3412945</v>
      </c>
      <c r="M58" s="9">
        <v>6.1</v>
      </c>
      <c r="N58" s="10">
        <f t="shared" si="2"/>
        <v>8.69036372</v>
      </c>
      <c r="O58" s="7">
        <f t="shared" si="3"/>
        <v>2</v>
      </c>
    </row>
    <row r="59" spans="1:15" ht="12.75">
      <c r="A59" s="6" t="s">
        <v>286</v>
      </c>
      <c r="B59" s="7">
        <v>2007</v>
      </c>
      <c r="C59" s="7" t="s">
        <v>341</v>
      </c>
      <c r="D59" s="7"/>
      <c r="E59" s="7"/>
      <c r="F59" s="7">
        <v>1</v>
      </c>
      <c r="G59" s="7">
        <v>1</v>
      </c>
      <c r="H59" s="7" t="s">
        <v>287</v>
      </c>
      <c r="I59" s="7" t="s">
        <v>288</v>
      </c>
      <c r="J59" s="8">
        <v>258000000</v>
      </c>
      <c r="K59" s="8">
        <v>890871626</v>
      </c>
      <c r="L59" s="8">
        <v>3170560</v>
      </c>
      <c r="M59" s="9">
        <v>6.3</v>
      </c>
      <c r="N59" s="10">
        <f t="shared" si="2"/>
        <v>3.4529907984496124</v>
      </c>
      <c r="O59" s="7">
        <f t="shared" si="3"/>
        <v>2</v>
      </c>
    </row>
    <row r="60" spans="1:15" ht="12.75">
      <c r="A60" s="6" t="s">
        <v>289</v>
      </c>
      <c r="B60" s="7">
        <v>2007</v>
      </c>
      <c r="C60" s="7" t="s">
        <v>341</v>
      </c>
      <c r="D60" s="7"/>
      <c r="E60" s="7"/>
      <c r="F60" s="7">
        <v>1</v>
      </c>
      <c r="G60" s="7"/>
      <c r="H60" s="7" t="s">
        <v>290</v>
      </c>
      <c r="I60" s="7" t="s">
        <v>343</v>
      </c>
      <c r="J60" s="8">
        <v>110000000</v>
      </c>
      <c r="K60" s="8">
        <v>383500000</v>
      </c>
      <c r="L60" s="8">
        <v>2628206</v>
      </c>
      <c r="M60" s="9">
        <v>7.3</v>
      </c>
      <c r="N60" s="10">
        <f t="shared" si="2"/>
        <v>3.4863636363636363</v>
      </c>
      <c r="O60" s="7">
        <f t="shared" si="3"/>
        <v>1</v>
      </c>
    </row>
    <row r="61" spans="1:15" ht="12.75">
      <c r="A61" s="6" t="s">
        <v>291</v>
      </c>
      <c r="B61" s="7">
        <v>2007</v>
      </c>
      <c r="C61" s="7" t="s">
        <v>360</v>
      </c>
      <c r="D61" s="7"/>
      <c r="E61" s="7"/>
      <c r="F61" s="7">
        <v>1</v>
      </c>
      <c r="G61" s="7">
        <v>1</v>
      </c>
      <c r="H61" s="7" t="s">
        <v>292</v>
      </c>
      <c r="I61" s="7" t="s">
        <v>293</v>
      </c>
      <c r="J61" s="8">
        <v>700000</v>
      </c>
      <c r="K61" s="8"/>
      <c r="L61" s="8">
        <v>2300748</v>
      </c>
      <c r="M61" s="9">
        <v>3.3</v>
      </c>
      <c r="N61" s="10">
        <f t="shared" si="2"/>
        <v>0</v>
      </c>
      <c r="O61" s="7">
        <f t="shared" si="3"/>
        <v>2</v>
      </c>
    </row>
    <row r="62" spans="1:15" ht="12.75">
      <c r="A62" s="6" t="s">
        <v>294</v>
      </c>
      <c r="B62" s="7">
        <v>2006</v>
      </c>
      <c r="C62" s="7" t="s">
        <v>341</v>
      </c>
      <c r="D62" s="7"/>
      <c r="E62" s="7"/>
      <c r="F62" s="7">
        <v>1</v>
      </c>
      <c r="G62" s="7"/>
      <c r="H62" s="7" t="s">
        <v>342</v>
      </c>
      <c r="I62" s="7" t="s">
        <v>343</v>
      </c>
      <c r="J62" s="8">
        <v>80000000</v>
      </c>
      <c r="K62" s="8">
        <v>655388158</v>
      </c>
      <c r="L62" s="8">
        <v>8747409</v>
      </c>
      <c r="M62" s="9">
        <v>6.8</v>
      </c>
      <c r="N62" s="10">
        <f t="shared" si="2"/>
        <v>8.192351975</v>
      </c>
      <c r="O62" s="7">
        <f t="shared" si="3"/>
        <v>1</v>
      </c>
    </row>
    <row r="63" spans="1:15" ht="12.75">
      <c r="A63" s="6" t="s">
        <v>295</v>
      </c>
      <c r="B63" s="7">
        <v>2006</v>
      </c>
      <c r="C63" s="7" t="s">
        <v>341</v>
      </c>
      <c r="D63" s="7"/>
      <c r="E63" s="7"/>
      <c r="F63" s="7">
        <v>1</v>
      </c>
      <c r="G63" s="7"/>
      <c r="H63" s="7" t="s">
        <v>365</v>
      </c>
      <c r="I63" s="7" t="s">
        <v>343</v>
      </c>
      <c r="J63" s="8">
        <v>225000000</v>
      </c>
      <c r="K63" s="8">
        <v>1066179725</v>
      </c>
      <c r="L63" s="8">
        <v>7228089</v>
      </c>
      <c r="M63" s="9">
        <v>7.3</v>
      </c>
      <c r="N63" s="10">
        <f t="shared" si="2"/>
        <v>4.7385765555555555</v>
      </c>
      <c r="O63" s="7">
        <f t="shared" si="3"/>
        <v>1</v>
      </c>
    </row>
    <row r="64" spans="1:15" ht="12.75">
      <c r="A64" s="6" t="s">
        <v>296</v>
      </c>
      <c r="B64" s="7">
        <v>2006</v>
      </c>
      <c r="C64" s="7" t="s">
        <v>341</v>
      </c>
      <c r="D64" s="7"/>
      <c r="E64" s="7"/>
      <c r="F64" s="7"/>
      <c r="G64" s="7">
        <v>1</v>
      </c>
      <c r="H64" s="7" t="s">
        <v>249</v>
      </c>
      <c r="I64" s="7" t="s">
        <v>250</v>
      </c>
      <c r="J64" s="8">
        <v>125000000</v>
      </c>
      <c r="K64" s="8">
        <v>758239851</v>
      </c>
      <c r="L64" s="8">
        <v>5638982</v>
      </c>
      <c r="M64" s="9">
        <v>6.4</v>
      </c>
      <c r="N64" s="10">
        <f t="shared" si="2"/>
        <v>6.065918808</v>
      </c>
      <c r="O64" s="7">
        <f t="shared" si="3"/>
        <v>1</v>
      </c>
    </row>
    <row r="65" spans="1:15" ht="12.75">
      <c r="A65" s="6" t="s">
        <v>297</v>
      </c>
      <c r="B65" s="7">
        <v>2006</v>
      </c>
      <c r="C65" s="7" t="s">
        <v>298</v>
      </c>
      <c r="D65" s="7"/>
      <c r="E65" s="7"/>
      <c r="F65" s="7"/>
      <c r="G65" s="7">
        <v>1</v>
      </c>
      <c r="H65" s="7"/>
      <c r="I65" s="7" t="s">
        <v>299</v>
      </c>
      <c r="J65" s="8">
        <v>50000000</v>
      </c>
      <c r="K65" s="8">
        <v>132180323</v>
      </c>
      <c r="L65" s="8">
        <v>5596205</v>
      </c>
      <c r="M65" s="9">
        <v>7.5</v>
      </c>
      <c r="N65" s="10">
        <f t="shared" si="2"/>
        <v>2.64360646</v>
      </c>
      <c r="O65" s="7">
        <f t="shared" si="3"/>
        <v>1</v>
      </c>
    </row>
    <row r="66" spans="1:15" ht="12.75">
      <c r="A66" s="6" t="s">
        <v>300</v>
      </c>
      <c r="B66" s="7">
        <v>2006</v>
      </c>
      <c r="C66" s="7" t="s">
        <v>337</v>
      </c>
      <c r="D66" s="7"/>
      <c r="E66" s="7"/>
      <c r="F66" s="7">
        <v>1</v>
      </c>
      <c r="G66" s="7">
        <v>1</v>
      </c>
      <c r="H66" s="7" t="s">
        <v>338</v>
      </c>
      <c r="I66" s="7" t="s">
        <v>339</v>
      </c>
      <c r="J66" s="8">
        <v>150000000</v>
      </c>
      <c r="K66" s="8">
        <v>594239066</v>
      </c>
      <c r="L66" s="8">
        <v>5456165</v>
      </c>
      <c r="M66" s="9">
        <v>7.9</v>
      </c>
      <c r="N66" s="10">
        <f aca="true" t="shared" si="4" ref="N66:N102">K66/J66</f>
        <v>3.9615937733333335</v>
      </c>
      <c r="O66" s="7">
        <f aca="true" t="shared" si="5" ref="O66:O101">SUM(E66:I66)</f>
        <v>2</v>
      </c>
    </row>
    <row r="67" spans="1:15" ht="12.75">
      <c r="A67" s="6" t="s">
        <v>301</v>
      </c>
      <c r="B67" s="7">
        <v>2006</v>
      </c>
      <c r="C67" s="7" t="s">
        <v>360</v>
      </c>
      <c r="D67" s="7">
        <v>1</v>
      </c>
      <c r="E67" s="7"/>
      <c r="F67" s="7"/>
      <c r="G67" s="7"/>
      <c r="H67" s="7" t="s">
        <v>302</v>
      </c>
      <c r="I67" s="7" t="s">
        <v>266</v>
      </c>
      <c r="J67" s="8"/>
      <c r="K67" s="8"/>
      <c r="L67" s="8">
        <v>3991913</v>
      </c>
      <c r="M67" s="9">
        <v>6.9</v>
      </c>
      <c r="N67" s="10" t="e">
        <f t="shared" si="4"/>
        <v>#DIV/0!</v>
      </c>
      <c r="O67" s="7">
        <f t="shared" si="5"/>
        <v>0</v>
      </c>
    </row>
    <row r="68" spans="1:15" ht="12.75">
      <c r="A68" s="6" t="s">
        <v>303</v>
      </c>
      <c r="B68" s="7">
        <v>2006</v>
      </c>
      <c r="C68" s="7" t="s">
        <v>360</v>
      </c>
      <c r="D68" s="7"/>
      <c r="E68" s="7"/>
      <c r="F68" s="7">
        <v>1</v>
      </c>
      <c r="G68" s="7">
        <v>1</v>
      </c>
      <c r="H68" s="7" t="s">
        <v>304</v>
      </c>
      <c r="I68" s="7" t="s">
        <v>305</v>
      </c>
      <c r="J68" s="8"/>
      <c r="K68" s="8"/>
      <c r="L68" s="8">
        <v>3453319</v>
      </c>
      <c r="M68" s="9">
        <v>3.8</v>
      </c>
      <c r="N68" s="10" t="e">
        <f t="shared" si="4"/>
        <v>#DIV/0!</v>
      </c>
      <c r="O68" s="7">
        <f t="shared" si="5"/>
        <v>2</v>
      </c>
    </row>
    <row r="69" spans="1:15" ht="12.75">
      <c r="A69" s="6" t="s">
        <v>306</v>
      </c>
      <c r="B69" s="7">
        <v>2006</v>
      </c>
      <c r="C69" s="7" t="s">
        <v>341</v>
      </c>
      <c r="D69" s="7"/>
      <c r="E69" s="7"/>
      <c r="F69" s="7"/>
      <c r="G69" s="7">
        <v>1</v>
      </c>
      <c r="H69" s="7"/>
      <c r="I69" s="7" t="s">
        <v>356</v>
      </c>
      <c r="J69" s="8"/>
      <c r="K69" s="8">
        <v>336002996</v>
      </c>
      <c r="L69" s="8">
        <v>3415695</v>
      </c>
      <c r="M69" s="9">
        <v>6.8</v>
      </c>
      <c r="N69" s="10" t="e">
        <f t="shared" si="4"/>
        <v>#DIV/0!</v>
      </c>
      <c r="O69" s="7">
        <f t="shared" si="5"/>
        <v>1</v>
      </c>
    </row>
    <row r="70" spans="1:15" ht="12.75">
      <c r="A70" s="6" t="s">
        <v>307</v>
      </c>
      <c r="B70" s="7">
        <v>2006</v>
      </c>
      <c r="C70" s="7" t="s">
        <v>341</v>
      </c>
      <c r="D70" s="7"/>
      <c r="E70" s="7"/>
      <c r="F70" s="7"/>
      <c r="G70" s="7">
        <v>1</v>
      </c>
      <c r="H70" s="7" t="s">
        <v>308</v>
      </c>
      <c r="I70" s="7" t="s">
        <v>309</v>
      </c>
      <c r="J70" s="8">
        <v>110000000</v>
      </c>
      <c r="K70" s="8">
        <v>574480841</v>
      </c>
      <c r="L70" s="8">
        <v>3122678</v>
      </c>
      <c r="M70" s="9">
        <v>6.3</v>
      </c>
      <c r="N70" s="10">
        <f t="shared" si="4"/>
        <v>5.2225531</v>
      </c>
      <c r="O70" s="7">
        <f t="shared" si="5"/>
        <v>1</v>
      </c>
    </row>
    <row r="71" spans="1:15" ht="12.75">
      <c r="A71" s="6" t="s">
        <v>310</v>
      </c>
      <c r="B71" s="7">
        <v>2006</v>
      </c>
      <c r="C71" s="7" t="s">
        <v>341</v>
      </c>
      <c r="D71" s="7"/>
      <c r="E71" s="7"/>
      <c r="F71" s="7"/>
      <c r="G71" s="7">
        <v>1</v>
      </c>
      <c r="H71" s="7" t="s">
        <v>311</v>
      </c>
      <c r="I71" s="7" t="s">
        <v>299</v>
      </c>
      <c r="J71" s="8">
        <v>35000000</v>
      </c>
      <c r="K71" s="8">
        <v>326551094</v>
      </c>
      <c r="L71" s="8">
        <v>2991300</v>
      </c>
      <c r="M71" s="9">
        <v>6.7</v>
      </c>
      <c r="N71" s="10">
        <f t="shared" si="4"/>
        <v>9.330031257142856</v>
      </c>
      <c r="O71" s="7">
        <f t="shared" si="5"/>
        <v>1</v>
      </c>
    </row>
    <row r="72" spans="1:15" ht="12.75">
      <c r="A72" s="6" t="s">
        <v>312</v>
      </c>
      <c r="B72" s="7">
        <v>2005</v>
      </c>
      <c r="C72" s="7" t="s">
        <v>337</v>
      </c>
      <c r="D72" s="7"/>
      <c r="E72" s="7"/>
      <c r="F72" s="7">
        <v>1</v>
      </c>
      <c r="G72" s="7">
        <v>1</v>
      </c>
      <c r="H72" s="7" t="s">
        <v>363</v>
      </c>
      <c r="I72" s="7" t="s">
        <v>352</v>
      </c>
      <c r="J72" s="8">
        <v>150000000</v>
      </c>
      <c r="K72" s="8">
        <v>896911078</v>
      </c>
      <c r="L72" s="8">
        <v>8009941</v>
      </c>
      <c r="M72" s="9">
        <v>7.5</v>
      </c>
      <c r="N72" s="10">
        <f t="shared" si="4"/>
        <v>5.979407186666666</v>
      </c>
      <c r="O72" s="7">
        <f t="shared" si="5"/>
        <v>2</v>
      </c>
    </row>
    <row r="73" spans="1:15" ht="12.75">
      <c r="A73" s="6" t="s">
        <v>349</v>
      </c>
      <c r="B73" s="7">
        <v>2005</v>
      </c>
      <c r="C73" s="7" t="s">
        <v>341</v>
      </c>
      <c r="D73" s="7">
        <v>1</v>
      </c>
      <c r="E73" s="7"/>
      <c r="F73" s="7"/>
      <c r="G73" s="7"/>
      <c r="H73" s="7"/>
      <c r="I73" s="7"/>
      <c r="J73" s="8">
        <v>75000000</v>
      </c>
      <c r="K73" s="8">
        <v>532680671</v>
      </c>
      <c r="L73" s="8">
        <v>6718524</v>
      </c>
      <c r="M73" s="9">
        <v>6.8</v>
      </c>
      <c r="N73" s="10">
        <f t="shared" si="4"/>
        <v>7.1024089466666664</v>
      </c>
      <c r="O73" s="7">
        <f t="shared" si="5"/>
        <v>0</v>
      </c>
    </row>
    <row r="74" spans="1:15" ht="12.75">
      <c r="A74" s="6" t="s">
        <v>313</v>
      </c>
      <c r="B74" s="7">
        <v>2005</v>
      </c>
      <c r="C74" s="7" t="s">
        <v>341</v>
      </c>
      <c r="D74" s="7"/>
      <c r="E74" s="7"/>
      <c r="F74" s="7">
        <v>1</v>
      </c>
      <c r="G74" s="7"/>
      <c r="H74" s="7" t="s">
        <v>314</v>
      </c>
      <c r="I74" s="7" t="s">
        <v>343</v>
      </c>
      <c r="J74" s="8">
        <v>113000000</v>
      </c>
      <c r="K74" s="8">
        <v>848754768</v>
      </c>
      <c r="L74" s="8">
        <v>5620503</v>
      </c>
      <c r="M74" s="9">
        <v>7.7</v>
      </c>
      <c r="N74" s="10">
        <f t="shared" si="4"/>
        <v>7.51110414159292</v>
      </c>
      <c r="O74" s="7">
        <f t="shared" si="5"/>
        <v>1</v>
      </c>
    </row>
    <row r="75" spans="1:15" ht="12.75">
      <c r="A75" s="6" t="s">
        <v>315</v>
      </c>
      <c r="B75" s="7">
        <v>2005</v>
      </c>
      <c r="C75" s="7" t="s">
        <v>341</v>
      </c>
      <c r="D75" s="7">
        <v>1</v>
      </c>
      <c r="E75" s="7"/>
      <c r="F75" s="7"/>
      <c r="G75" s="7"/>
      <c r="H75" s="7" t="s">
        <v>264</v>
      </c>
      <c r="I75" s="7"/>
      <c r="J75" s="8">
        <v>70000000</v>
      </c>
      <c r="K75" s="8">
        <v>368100420</v>
      </c>
      <c r="L75" s="8">
        <v>4336698</v>
      </c>
      <c r="M75" s="9">
        <v>6.6</v>
      </c>
      <c r="N75" s="10">
        <f t="shared" si="4"/>
        <v>5.258577428571429</v>
      </c>
      <c r="O75" s="7">
        <f t="shared" si="5"/>
        <v>0</v>
      </c>
    </row>
    <row r="76" spans="1:15" ht="12.75">
      <c r="A76" s="6" t="s">
        <v>316</v>
      </c>
      <c r="B76" s="7">
        <v>2005</v>
      </c>
      <c r="C76" s="7" t="s">
        <v>341</v>
      </c>
      <c r="D76" s="7"/>
      <c r="E76" s="7"/>
      <c r="F76" s="7">
        <v>1</v>
      </c>
      <c r="G76" s="7">
        <v>1</v>
      </c>
      <c r="H76" s="7" t="s">
        <v>317</v>
      </c>
      <c r="I76" s="7" t="s">
        <v>352</v>
      </c>
      <c r="J76" s="8">
        <v>180000000</v>
      </c>
      <c r="K76" s="8">
        <v>745013115</v>
      </c>
      <c r="L76" s="8">
        <v>3920148</v>
      </c>
      <c r="M76" s="9">
        <v>6.9</v>
      </c>
      <c r="N76" s="10">
        <f t="shared" si="4"/>
        <v>4.13896175</v>
      </c>
      <c r="O76" s="7">
        <f t="shared" si="5"/>
        <v>2</v>
      </c>
    </row>
    <row r="77" spans="1:15" ht="12.75">
      <c r="A77" s="6" t="s">
        <v>318</v>
      </c>
      <c r="B77" s="7">
        <v>2005</v>
      </c>
      <c r="C77" s="7" t="s">
        <v>341</v>
      </c>
      <c r="D77" s="7">
        <v>1</v>
      </c>
      <c r="E77" s="7"/>
      <c r="F77" s="7"/>
      <c r="G77" s="7"/>
      <c r="H77" s="7" t="s">
        <v>176</v>
      </c>
      <c r="I77" s="7"/>
      <c r="J77" s="8">
        <v>110000000</v>
      </c>
      <c r="K77" s="8">
        <v>478336279</v>
      </c>
      <c r="L77" s="8">
        <v>3575201</v>
      </c>
      <c r="M77" s="9">
        <v>6.4</v>
      </c>
      <c r="N77" s="10">
        <f t="shared" si="4"/>
        <v>4.348511627272727</v>
      </c>
      <c r="O77" s="7">
        <f t="shared" si="5"/>
        <v>0</v>
      </c>
    </row>
    <row r="78" spans="1:15" ht="12.75">
      <c r="A78" s="6" t="s">
        <v>177</v>
      </c>
      <c r="B78" s="7">
        <v>2005</v>
      </c>
      <c r="C78" s="7" t="s">
        <v>341</v>
      </c>
      <c r="D78" s="7"/>
      <c r="E78" s="7"/>
      <c r="F78" s="7">
        <v>1</v>
      </c>
      <c r="G78" s="7"/>
      <c r="H78" s="7" t="s">
        <v>178</v>
      </c>
      <c r="I78" s="7" t="s">
        <v>343</v>
      </c>
      <c r="J78" s="8">
        <v>80000000</v>
      </c>
      <c r="K78" s="8">
        <v>516642939</v>
      </c>
      <c r="L78" s="8">
        <v>3139760</v>
      </c>
      <c r="M78" s="9">
        <v>6.3</v>
      </c>
      <c r="N78" s="10">
        <f t="shared" si="4"/>
        <v>6.4580367375</v>
      </c>
      <c r="O78" s="7">
        <f t="shared" si="5"/>
        <v>1</v>
      </c>
    </row>
    <row r="79" spans="1:15" ht="12.75">
      <c r="A79" s="6" t="s">
        <v>179</v>
      </c>
      <c r="B79" s="7">
        <v>2005</v>
      </c>
      <c r="C79" s="7" t="s">
        <v>341</v>
      </c>
      <c r="D79" s="7"/>
      <c r="E79" s="7">
        <v>1</v>
      </c>
      <c r="F79" s="7"/>
      <c r="G79" s="7">
        <v>1</v>
      </c>
      <c r="H79" s="7"/>
      <c r="I79" s="7" t="s">
        <v>180</v>
      </c>
      <c r="J79" s="8">
        <v>132000000</v>
      </c>
      <c r="K79" s="8">
        <v>588929061</v>
      </c>
      <c r="L79" s="8">
        <v>2717801</v>
      </c>
      <c r="M79" s="9">
        <v>6.5</v>
      </c>
      <c r="N79" s="10">
        <f t="shared" si="4"/>
        <v>4.461583795454546</v>
      </c>
      <c r="O79" s="7">
        <f t="shared" si="5"/>
        <v>2</v>
      </c>
    </row>
    <row r="80" spans="1:15" ht="12.75">
      <c r="A80" s="6" t="s">
        <v>181</v>
      </c>
      <c r="B80" s="7">
        <v>2005</v>
      </c>
      <c r="C80" s="7" t="s">
        <v>182</v>
      </c>
      <c r="D80" s="7"/>
      <c r="E80" s="7">
        <v>1</v>
      </c>
      <c r="F80" s="7"/>
      <c r="G80" s="7"/>
      <c r="H80" s="7" t="s">
        <v>181</v>
      </c>
      <c r="I80" s="7" t="s">
        <v>183</v>
      </c>
      <c r="J80" s="8">
        <v>207000000</v>
      </c>
      <c r="K80" s="8">
        <v>550517357</v>
      </c>
      <c r="L80" s="8">
        <v>2539841</v>
      </c>
      <c r="M80" s="9">
        <v>7.3</v>
      </c>
      <c r="N80" s="10">
        <f t="shared" si="4"/>
        <v>2.6595041400966184</v>
      </c>
      <c r="O80" s="7">
        <f t="shared" si="5"/>
        <v>1</v>
      </c>
    </row>
    <row r="81" spans="1:15" ht="12.75">
      <c r="A81" s="6" t="s">
        <v>184</v>
      </c>
      <c r="B81" s="7">
        <v>2005</v>
      </c>
      <c r="C81" s="7" t="s">
        <v>360</v>
      </c>
      <c r="D81" s="7"/>
      <c r="E81" s="7"/>
      <c r="F81" s="7"/>
      <c r="G81" s="7">
        <v>1</v>
      </c>
      <c r="H81" s="7"/>
      <c r="I81" s="7" t="s">
        <v>185</v>
      </c>
      <c r="J81" s="8">
        <v>7000000</v>
      </c>
      <c r="K81" s="8"/>
      <c r="L81" s="8">
        <v>2241989</v>
      </c>
      <c r="M81" s="9">
        <v>6.3</v>
      </c>
      <c r="N81" s="10">
        <f t="shared" si="4"/>
        <v>0</v>
      </c>
      <c r="O81" s="7">
        <f t="shared" si="5"/>
        <v>1</v>
      </c>
    </row>
    <row r="82" spans="1:15" ht="12.75">
      <c r="A82" s="6" t="s">
        <v>186</v>
      </c>
      <c r="B82" s="7">
        <v>2004</v>
      </c>
      <c r="C82" s="7" t="s">
        <v>360</v>
      </c>
      <c r="D82" s="7">
        <v>1</v>
      </c>
      <c r="E82" s="7">
        <v>1</v>
      </c>
      <c r="F82" s="7"/>
      <c r="G82" s="7"/>
      <c r="H82" s="7" t="s">
        <v>187</v>
      </c>
      <c r="I82" s="7" t="s">
        <v>188</v>
      </c>
      <c r="J82" s="8">
        <v>9000000</v>
      </c>
      <c r="K82" s="8">
        <v>49282761</v>
      </c>
      <c r="L82" s="8">
        <v>9165932</v>
      </c>
      <c r="M82" s="9">
        <v>5</v>
      </c>
      <c r="N82" s="10">
        <f t="shared" si="4"/>
        <v>5.475862333333334</v>
      </c>
      <c r="O82" s="7">
        <f t="shared" si="5"/>
        <v>1</v>
      </c>
    </row>
    <row r="83" spans="1:15" ht="12.75">
      <c r="A83" s="6" t="s">
        <v>189</v>
      </c>
      <c r="B83" s="7">
        <v>2004</v>
      </c>
      <c r="C83" s="7" t="s">
        <v>360</v>
      </c>
      <c r="D83" s="7">
        <v>1</v>
      </c>
      <c r="E83" s="7"/>
      <c r="F83" s="7"/>
      <c r="G83" s="7">
        <v>1</v>
      </c>
      <c r="H83" s="7" t="s">
        <v>304</v>
      </c>
      <c r="I83" s="7" t="s">
        <v>305</v>
      </c>
      <c r="J83" s="8"/>
      <c r="K83" s="8">
        <v>33151489</v>
      </c>
      <c r="L83" s="8">
        <v>6799699</v>
      </c>
      <c r="M83" s="9">
        <v>4.6</v>
      </c>
      <c r="N83" s="10" t="e">
        <f t="shared" si="4"/>
        <v>#DIV/0!</v>
      </c>
      <c r="O83" s="7">
        <f t="shared" si="5"/>
        <v>1</v>
      </c>
    </row>
    <row r="84" spans="1:15" ht="12.75">
      <c r="A84" s="6" t="s">
        <v>190</v>
      </c>
      <c r="B84" s="7">
        <v>2004</v>
      </c>
      <c r="C84" s="7" t="s">
        <v>337</v>
      </c>
      <c r="D84" s="7"/>
      <c r="E84" s="7"/>
      <c r="F84" s="7">
        <v>1</v>
      </c>
      <c r="G84" s="7">
        <v>1</v>
      </c>
      <c r="H84" s="7" t="s">
        <v>363</v>
      </c>
      <c r="I84" s="7" t="s">
        <v>352</v>
      </c>
      <c r="J84" s="8">
        <v>130000000</v>
      </c>
      <c r="K84" s="8">
        <v>796688549</v>
      </c>
      <c r="L84" s="8">
        <v>6627175</v>
      </c>
      <c r="M84" s="9">
        <v>7.7</v>
      </c>
      <c r="N84" s="10">
        <f t="shared" si="4"/>
        <v>6.128373453846154</v>
      </c>
      <c r="O84" s="7">
        <f t="shared" si="5"/>
        <v>2</v>
      </c>
    </row>
    <row r="85" spans="1:15" ht="12.75">
      <c r="A85" s="6" t="s">
        <v>191</v>
      </c>
      <c r="B85" s="7">
        <v>2004</v>
      </c>
      <c r="C85" s="7" t="s">
        <v>341</v>
      </c>
      <c r="D85" s="7"/>
      <c r="E85" s="7"/>
      <c r="F85" s="7">
        <v>1</v>
      </c>
      <c r="G85" s="7"/>
      <c r="H85" s="7" t="s">
        <v>371</v>
      </c>
      <c r="I85" s="7" t="s">
        <v>343</v>
      </c>
      <c r="J85" s="8">
        <v>150000000</v>
      </c>
      <c r="K85" s="8">
        <v>919838758</v>
      </c>
      <c r="L85" s="8">
        <v>5322170</v>
      </c>
      <c r="M85" s="9">
        <v>7.3</v>
      </c>
      <c r="N85" s="10">
        <f t="shared" si="4"/>
        <v>6.132258386666667</v>
      </c>
      <c r="O85" s="7">
        <f t="shared" si="5"/>
        <v>1</v>
      </c>
    </row>
    <row r="86" spans="1:15" ht="12.75">
      <c r="A86" s="6" t="s">
        <v>192</v>
      </c>
      <c r="B86" s="7">
        <v>2004</v>
      </c>
      <c r="C86" s="7" t="s">
        <v>360</v>
      </c>
      <c r="D86" s="7">
        <v>0.5</v>
      </c>
      <c r="E86" s="7"/>
      <c r="F86" s="7"/>
      <c r="G86" s="7">
        <v>0.5</v>
      </c>
      <c r="H86" s="7" t="s">
        <v>193</v>
      </c>
      <c r="I86" s="7" t="s">
        <v>194</v>
      </c>
      <c r="J86" s="8">
        <v>13500000</v>
      </c>
      <c r="K86" s="8">
        <v>92180910</v>
      </c>
      <c r="L86" s="8">
        <v>4624506</v>
      </c>
      <c r="M86" s="9">
        <v>8.3</v>
      </c>
      <c r="N86" s="10">
        <f t="shared" si="4"/>
        <v>6.8282155555555555</v>
      </c>
      <c r="O86" s="7">
        <f t="shared" si="5"/>
        <v>0.5</v>
      </c>
    </row>
    <row r="87" spans="1:15" ht="12.75">
      <c r="A87" s="6" t="s">
        <v>195</v>
      </c>
      <c r="B87" s="7">
        <v>2004</v>
      </c>
      <c r="C87" s="7" t="s">
        <v>341</v>
      </c>
      <c r="D87" s="7">
        <v>1</v>
      </c>
      <c r="E87" s="7"/>
      <c r="F87" s="7"/>
      <c r="G87" s="7"/>
      <c r="H87" s="7" t="s">
        <v>196</v>
      </c>
      <c r="I87" s="7"/>
      <c r="J87" s="8">
        <v>175000000</v>
      </c>
      <c r="K87" s="8">
        <v>497409852</v>
      </c>
      <c r="L87" s="8">
        <v>4429985</v>
      </c>
      <c r="M87" s="9">
        <v>7.1</v>
      </c>
      <c r="N87" s="10">
        <f t="shared" si="4"/>
        <v>2.8423420114285713</v>
      </c>
      <c r="O87" s="7">
        <f t="shared" si="5"/>
        <v>0</v>
      </c>
    </row>
    <row r="88" spans="1:15" ht="12.75">
      <c r="A88" s="6" t="s">
        <v>197</v>
      </c>
      <c r="B88" s="7">
        <v>2004</v>
      </c>
      <c r="C88" s="7" t="s">
        <v>341</v>
      </c>
      <c r="D88" s="7">
        <v>1</v>
      </c>
      <c r="E88" s="7"/>
      <c r="F88" s="7"/>
      <c r="G88" s="7"/>
      <c r="H88" s="7" t="s">
        <v>253</v>
      </c>
      <c r="I88" s="7"/>
      <c r="J88" s="8">
        <v>125000000</v>
      </c>
      <c r="K88" s="8">
        <v>542771772</v>
      </c>
      <c r="L88" s="8">
        <v>4111623</v>
      </c>
      <c r="M88" s="9">
        <v>6.3</v>
      </c>
      <c r="N88" s="10">
        <f t="shared" si="4"/>
        <v>4.342174176</v>
      </c>
      <c r="O88" s="7">
        <f t="shared" si="5"/>
        <v>0</v>
      </c>
    </row>
    <row r="89" spans="1:15" ht="12.75">
      <c r="A89" s="6" t="s">
        <v>198</v>
      </c>
      <c r="B89" s="7">
        <v>2004</v>
      </c>
      <c r="C89" s="7" t="s">
        <v>341</v>
      </c>
      <c r="D89" s="7">
        <v>1</v>
      </c>
      <c r="E89" s="7"/>
      <c r="F89" s="7"/>
      <c r="G89" s="7"/>
      <c r="H89" s="7" t="s">
        <v>255</v>
      </c>
      <c r="I89" s="7"/>
      <c r="J89" s="8">
        <v>92000000</v>
      </c>
      <c r="K89" s="8">
        <v>631442092</v>
      </c>
      <c r="L89" s="8">
        <v>3501969</v>
      </c>
      <c r="M89" s="9">
        <v>8</v>
      </c>
      <c r="N89" s="10">
        <f t="shared" si="4"/>
        <v>6.863501</v>
      </c>
      <c r="O89" s="7">
        <f t="shared" si="5"/>
        <v>0</v>
      </c>
    </row>
    <row r="90" spans="1:15" ht="12.75">
      <c r="A90" s="6" t="s">
        <v>199</v>
      </c>
      <c r="B90" s="7">
        <v>2004</v>
      </c>
      <c r="C90" s="7" t="s">
        <v>341</v>
      </c>
      <c r="D90" s="7">
        <v>1</v>
      </c>
      <c r="E90" s="7"/>
      <c r="F90" s="7"/>
      <c r="G90" s="7"/>
      <c r="H90" s="7" t="s">
        <v>200</v>
      </c>
      <c r="I90" s="7"/>
      <c r="J90" s="8"/>
      <c r="K90" s="8">
        <v>250397798</v>
      </c>
      <c r="L90" s="8">
        <v>3452760</v>
      </c>
      <c r="M90" s="9">
        <v>6.6</v>
      </c>
      <c r="N90" s="10" t="e">
        <f t="shared" si="4"/>
        <v>#DIV/0!</v>
      </c>
      <c r="O90" s="7">
        <f t="shared" si="5"/>
        <v>0</v>
      </c>
    </row>
    <row r="91" spans="1:15" ht="12.75">
      <c r="A91" s="6" t="s">
        <v>201</v>
      </c>
      <c r="B91" s="7">
        <v>2004</v>
      </c>
      <c r="C91" s="7" t="s">
        <v>341</v>
      </c>
      <c r="D91" s="7"/>
      <c r="E91" s="7"/>
      <c r="F91" s="7">
        <v>1</v>
      </c>
      <c r="G91" s="7">
        <v>1</v>
      </c>
      <c r="H91" s="7" t="s">
        <v>287</v>
      </c>
      <c r="I91" s="7" t="s">
        <v>356</v>
      </c>
      <c r="J91" s="8">
        <v>200000000</v>
      </c>
      <c r="K91" s="8">
        <v>783766341</v>
      </c>
      <c r="L91" s="8">
        <v>3282125</v>
      </c>
      <c r="M91" s="9">
        <v>7.4</v>
      </c>
      <c r="N91" s="10">
        <f t="shared" si="4"/>
        <v>3.918831705</v>
      </c>
      <c r="O91" s="7">
        <f t="shared" si="5"/>
        <v>2</v>
      </c>
    </row>
    <row r="92" spans="1:15" ht="12.75">
      <c r="A92" s="6" t="s">
        <v>202</v>
      </c>
      <c r="B92" s="7">
        <v>2003</v>
      </c>
      <c r="C92" s="7" t="s">
        <v>345</v>
      </c>
      <c r="D92" s="7"/>
      <c r="E92" s="7"/>
      <c r="F92" s="7">
        <v>1</v>
      </c>
      <c r="G92" s="7">
        <v>1</v>
      </c>
      <c r="H92" s="7" t="s">
        <v>346</v>
      </c>
      <c r="I92" s="7" t="s">
        <v>352</v>
      </c>
      <c r="J92" s="8">
        <v>94000000</v>
      </c>
      <c r="K92" s="8">
        <v>1119929521</v>
      </c>
      <c r="L92" s="8">
        <v>10432470</v>
      </c>
      <c r="M92" s="9">
        <v>8.9</v>
      </c>
      <c r="N92" s="10">
        <f t="shared" si="4"/>
        <v>11.914143840425531</v>
      </c>
      <c r="O92" s="7">
        <f t="shared" si="5"/>
        <v>2</v>
      </c>
    </row>
    <row r="93" spans="1:15" ht="12.75">
      <c r="A93" s="6" t="s">
        <v>203</v>
      </c>
      <c r="B93" s="7">
        <v>2003</v>
      </c>
      <c r="C93" s="7" t="s">
        <v>341</v>
      </c>
      <c r="D93" s="7">
        <v>1</v>
      </c>
      <c r="E93" s="7"/>
      <c r="F93" s="7"/>
      <c r="G93" s="7"/>
      <c r="H93" s="7" t="s">
        <v>255</v>
      </c>
      <c r="I93" s="7"/>
      <c r="J93" s="8">
        <v>94000000</v>
      </c>
      <c r="K93" s="8">
        <v>921616174</v>
      </c>
      <c r="L93" s="8">
        <v>8678707</v>
      </c>
      <c r="M93" s="9">
        <v>8.1</v>
      </c>
      <c r="N93" s="10">
        <f t="shared" si="4"/>
        <v>9.804427382978723</v>
      </c>
      <c r="O93" s="7">
        <f t="shared" si="5"/>
        <v>0</v>
      </c>
    </row>
    <row r="94" spans="1:15" ht="12.75">
      <c r="A94" s="6" t="s">
        <v>204</v>
      </c>
      <c r="B94" s="7">
        <v>2003</v>
      </c>
      <c r="C94" s="7" t="s">
        <v>360</v>
      </c>
      <c r="D94" s="7">
        <v>1</v>
      </c>
      <c r="E94" s="7"/>
      <c r="F94" s="7"/>
      <c r="G94" s="7"/>
      <c r="H94" s="7" t="s">
        <v>205</v>
      </c>
      <c r="I94" s="7"/>
      <c r="J94" s="8">
        <v>4800000</v>
      </c>
      <c r="K94" s="8">
        <v>55694557</v>
      </c>
      <c r="L94" s="8">
        <v>6584314</v>
      </c>
      <c r="M94" s="9">
        <v>7.7</v>
      </c>
      <c r="N94" s="10">
        <f t="shared" si="4"/>
        <v>11.603032708333334</v>
      </c>
      <c r="O94" s="7">
        <f t="shared" si="5"/>
        <v>0</v>
      </c>
    </row>
    <row r="95" spans="1:15" ht="12.75">
      <c r="A95" s="6" t="s">
        <v>206</v>
      </c>
      <c r="B95" s="7">
        <v>2003</v>
      </c>
      <c r="C95" s="7" t="s">
        <v>341</v>
      </c>
      <c r="D95" s="7">
        <v>1</v>
      </c>
      <c r="E95" s="7"/>
      <c r="F95" s="7"/>
      <c r="G95" s="7"/>
      <c r="H95" s="7"/>
      <c r="I95" s="7"/>
      <c r="J95" s="8">
        <v>140000000</v>
      </c>
      <c r="K95" s="8">
        <v>654264015</v>
      </c>
      <c r="L95" s="8">
        <v>6309858</v>
      </c>
      <c r="M95" s="9">
        <v>8</v>
      </c>
      <c r="N95" s="10">
        <f t="shared" si="4"/>
        <v>4.673314392857143</v>
      </c>
      <c r="O95" s="7">
        <f t="shared" si="5"/>
        <v>0</v>
      </c>
    </row>
    <row r="96" spans="1:15" ht="12.75">
      <c r="A96" s="6" t="s">
        <v>207</v>
      </c>
      <c r="B96" s="7">
        <v>2003</v>
      </c>
      <c r="C96" s="7" t="s">
        <v>341</v>
      </c>
      <c r="D96" s="7"/>
      <c r="E96" s="7"/>
      <c r="F96" s="7">
        <v>1</v>
      </c>
      <c r="G96" s="7"/>
      <c r="H96" s="7" t="s">
        <v>208</v>
      </c>
      <c r="I96" s="7" t="s">
        <v>343</v>
      </c>
      <c r="J96" s="8">
        <v>150000000</v>
      </c>
      <c r="K96" s="8">
        <v>742128461</v>
      </c>
      <c r="L96" s="8">
        <v>4773455</v>
      </c>
      <c r="M96" s="9">
        <v>7.1</v>
      </c>
      <c r="N96" s="10">
        <f t="shared" si="4"/>
        <v>4.9475230733333335</v>
      </c>
      <c r="O96" s="7">
        <f t="shared" si="5"/>
        <v>1</v>
      </c>
    </row>
    <row r="97" spans="1:15" ht="12.75">
      <c r="A97" s="6" t="s">
        <v>209</v>
      </c>
      <c r="B97" s="7">
        <v>2003</v>
      </c>
      <c r="C97" s="7" t="s">
        <v>360</v>
      </c>
      <c r="D97" s="7">
        <v>1</v>
      </c>
      <c r="E97" s="7"/>
      <c r="F97" s="7"/>
      <c r="G97" s="7"/>
      <c r="H97" s="7" t="s">
        <v>302</v>
      </c>
      <c r="I97" s="7"/>
      <c r="J97" s="8">
        <v>7300000</v>
      </c>
      <c r="K97" s="8"/>
      <c r="L97" s="8">
        <v>3701194</v>
      </c>
      <c r="M97" s="9">
        <v>6.8</v>
      </c>
      <c r="N97" s="10">
        <f t="shared" si="4"/>
        <v>0</v>
      </c>
      <c r="O97" s="7">
        <f t="shared" si="5"/>
        <v>0</v>
      </c>
    </row>
    <row r="98" spans="1:15" ht="12.75">
      <c r="A98" s="6" t="s">
        <v>210</v>
      </c>
      <c r="B98" s="7">
        <v>2003</v>
      </c>
      <c r="C98" s="7" t="s">
        <v>341</v>
      </c>
      <c r="D98" s="7"/>
      <c r="E98" s="7"/>
      <c r="F98" s="7"/>
      <c r="G98" s="7">
        <v>1</v>
      </c>
      <c r="H98" s="7"/>
      <c r="I98" s="7" t="s">
        <v>185</v>
      </c>
      <c r="J98" s="8">
        <v>52000000</v>
      </c>
      <c r="K98" s="8">
        <v>351112395</v>
      </c>
      <c r="L98" s="8">
        <v>3473003</v>
      </c>
      <c r="M98" s="9">
        <v>7.9</v>
      </c>
      <c r="N98" s="10">
        <f t="shared" si="4"/>
        <v>6.752161442307692</v>
      </c>
      <c r="O98" s="7">
        <f t="shared" si="5"/>
        <v>1</v>
      </c>
    </row>
    <row r="99" spans="1:15" ht="12.75">
      <c r="A99" s="6" t="s">
        <v>211</v>
      </c>
      <c r="B99" s="7">
        <v>2003</v>
      </c>
      <c r="C99" s="7" t="s">
        <v>212</v>
      </c>
      <c r="D99" s="7">
        <v>1</v>
      </c>
      <c r="E99" s="7">
        <v>1</v>
      </c>
      <c r="F99" s="7"/>
      <c r="G99" s="7"/>
      <c r="H99" s="7" t="s">
        <v>284</v>
      </c>
      <c r="I99" s="7" t="s">
        <v>213</v>
      </c>
      <c r="J99" s="8">
        <v>35000000</v>
      </c>
      <c r="K99" s="8">
        <f>129300000+27972410</f>
        <v>157272410</v>
      </c>
      <c r="L99" s="8">
        <v>3460771</v>
      </c>
      <c r="M99" s="9">
        <v>5.9</v>
      </c>
      <c r="N99" s="10">
        <f t="shared" si="4"/>
        <v>4.493497428571429</v>
      </c>
      <c r="O99" s="7">
        <f t="shared" si="5"/>
        <v>1</v>
      </c>
    </row>
    <row r="100" spans="1:15" ht="12.75">
      <c r="A100" s="6" t="s">
        <v>214</v>
      </c>
      <c r="B100" s="7">
        <v>2003</v>
      </c>
      <c r="C100" s="7" t="s">
        <v>341</v>
      </c>
      <c r="D100" s="7">
        <v>1</v>
      </c>
      <c r="E100" s="7"/>
      <c r="F100" s="7"/>
      <c r="G100" s="7"/>
      <c r="H100" s="7"/>
      <c r="I100" s="7"/>
      <c r="J100" s="8">
        <v>81000000</v>
      </c>
      <c r="K100" s="8">
        <v>484572835</v>
      </c>
      <c r="L100" s="8">
        <v>3455358</v>
      </c>
      <c r="M100" s="9">
        <v>6.6</v>
      </c>
      <c r="N100" s="10">
        <f t="shared" si="4"/>
        <v>5.982380679012346</v>
      </c>
      <c r="O100" s="7">
        <f t="shared" si="5"/>
        <v>0</v>
      </c>
    </row>
    <row r="101" spans="1:15" ht="12.75">
      <c r="A101" s="6" t="s">
        <v>215</v>
      </c>
      <c r="B101" s="7">
        <v>2003</v>
      </c>
      <c r="C101" s="7" t="s">
        <v>216</v>
      </c>
      <c r="D101" s="7">
        <v>0.5</v>
      </c>
      <c r="E101" s="7"/>
      <c r="F101" s="7"/>
      <c r="G101" s="7">
        <v>0.5</v>
      </c>
      <c r="H101" s="7"/>
      <c r="I101" s="7"/>
      <c r="J101" s="8">
        <v>21000000</v>
      </c>
      <c r="K101" s="8">
        <v>29475432</v>
      </c>
      <c r="L101" s="8">
        <v>3096937</v>
      </c>
      <c r="M101" s="9">
        <v>6.6</v>
      </c>
      <c r="N101" s="10">
        <f t="shared" si="4"/>
        <v>1.403592</v>
      </c>
      <c r="O101" s="7">
        <f t="shared" si="5"/>
        <v>0.5</v>
      </c>
    </row>
    <row r="102" spans="1:15" ht="12.75">
      <c r="A102" s="6" t="s">
        <v>217</v>
      </c>
      <c r="B102" s="7"/>
      <c r="C102" s="7"/>
      <c r="D102" s="7">
        <f>SUM(D2:D101)</f>
        <v>33</v>
      </c>
      <c r="E102" s="11">
        <f>SUM(E2:E101)/100</f>
        <v>0.06</v>
      </c>
      <c r="F102" s="11">
        <f>SUM(F2:F101)/100</f>
        <v>0.47</v>
      </c>
      <c r="G102" s="11">
        <f>SUM(G2:G101)/100</f>
        <v>0.44</v>
      </c>
      <c r="H102" s="9"/>
      <c r="I102" s="9">
        <f>SUM(I2:I101)/100</f>
        <v>0</v>
      </c>
      <c r="J102" s="9">
        <f>SUM(J2:J101)/91</f>
        <v>117004945.05494505</v>
      </c>
      <c r="K102" s="9">
        <f>SUM(K2:K101)/92</f>
        <v>624128475.4891304</v>
      </c>
      <c r="L102" s="9">
        <f>(SUM(L2:L101))/100</f>
        <v>4501842.69</v>
      </c>
      <c r="M102" s="9">
        <f>SUM(M2:M101)/100</f>
        <v>6.839999999999999</v>
      </c>
      <c r="N102" s="10">
        <f t="shared" si="4"/>
        <v>5.33420596194496</v>
      </c>
      <c r="O102" s="7">
        <f>SUM(O2:O101)</f>
        <v>97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47" style="12" customWidth="1"/>
    <col min="2" max="2" width="6.09765625" style="12" customWidth="1"/>
    <col min="3" max="3" width="10.09765625" style="12" customWidth="1"/>
    <col min="4" max="7" width="6.09765625" style="12" customWidth="1"/>
    <col min="8" max="8" width="12.09765625" style="12" customWidth="1"/>
    <col min="9" max="9" width="28.09765625" style="12" customWidth="1"/>
    <col min="10" max="12" width="12.09765625" style="12" customWidth="1"/>
    <col min="13" max="13" width="6.09765625" style="12" customWidth="1"/>
    <col min="14" max="14" width="12.09765625" style="12" customWidth="1"/>
    <col min="15" max="15" width="6.09765625" style="12" customWidth="1"/>
    <col min="16" max="16384" width="10.296875" style="12" customWidth="1"/>
  </cols>
  <sheetData>
    <row r="1" spans="1:15" ht="26.25" customHeight="1">
      <c r="A1" s="2" t="s">
        <v>319</v>
      </c>
      <c r="B1" s="2" t="s">
        <v>320</v>
      </c>
      <c r="C1" s="2" t="s">
        <v>321</v>
      </c>
      <c r="D1" s="2" t="s">
        <v>322</v>
      </c>
      <c r="E1" s="2" t="s">
        <v>323</v>
      </c>
      <c r="F1" s="2" t="s">
        <v>324</v>
      </c>
      <c r="G1" s="2" t="s">
        <v>325</v>
      </c>
      <c r="H1" s="2" t="s">
        <v>326</v>
      </c>
      <c r="I1" s="2" t="s">
        <v>327</v>
      </c>
      <c r="J1" s="3" t="s">
        <v>328</v>
      </c>
      <c r="K1" s="3" t="s">
        <v>218</v>
      </c>
      <c r="L1" s="3" t="s">
        <v>330</v>
      </c>
      <c r="M1" s="4" t="s">
        <v>331</v>
      </c>
      <c r="N1" s="5" t="s">
        <v>332</v>
      </c>
      <c r="O1" s="2" t="s">
        <v>333</v>
      </c>
    </row>
    <row r="2" spans="1:15" ht="14.25" customHeight="1">
      <c r="A2" s="6" t="s">
        <v>219</v>
      </c>
      <c r="B2" s="7">
        <v>1968</v>
      </c>
      <c r="C2" s="7" t="s">
        <v>341</v>
      </c>
      <c r="D2" s="7"/>
      <c r="E2" s="7"/>
      <c r="F2" s="7"/>
      <c r="G2" s="7">
        <v>1</v>
      </c>
      <c r="H2" s="7" t="s">
        <v>200</v>
      </c>
      <c r="I2" s="7" t="s">
        <v>299</v>
      </c>
      <c r="J2" s="8"/>
      <c r="K2" s="8">
        <v>205800000</v>
      </c>
      <c r="L2" s="8">
        <v>7600000</v>
      </c>
      <c r="M2" s="9">
        <v>7.6</v>
      </c>
      <c r="N2" s="10" t="e">
        <f aca="true" t="shared" si="0" ref="N2:N33">K2/J2</f>
        <v>#DIV/0!</v>
      </c>
      <c r="O2" s="7">
        <f aca="true" t="shared" si="1" ref="O2:O33">SUM(E2:I2)</f>
        <v>1</v>
      </c>
    </row>
    <row r="3" spans="1:15" ht="14.25" customHeight="1">
      <c r="A3" s="6" t="s">
        <v>220</v>
      </c>
      <c r="B3" s="7">
        <v>1968</v>
      </c>
      <c r="C3" s="7" t="s">
        <v>360</v>
      </c>
      <c r="D3" s="7">
        <v>1</v>
      </c>
      <c r="E3" s="7"/>
      <c r="F3" s="7"/>
      <c r="G3" s="7"/>
      <c r="H3" s="7"/>
      <c r="I3" s="7"/>
      <c r="J3" s="8"/>
      <c r="K3" s="8"/>
      <c r="L3" s="8">
        <v>6500000</v>
      </c>
      <c r="M3" s="9">
        <v>6.7</v>
      </c>
      <c r="N3" s="10" t="e">
        <f t="shared" si="0"/>
        <v>#DIV/0!</v>
      </c>
      <c r="O3" s="7">
        <f t="shared" si="1"/>
        <v>0</v>
      </c>
    </row>
    <row r="4" spans="1:15" ht="14.25" customHeight="1">
      <c r="A4" s="6" t="s">
        <v>221</v>
      </c>
      <c r="B4" s="7">
        <v>1968</v>
      </c>
      <c r="C4" s="7" t="s">
        <v>360</v>
      </c>
      <c r="D4" s="7"/>
      <c r="E4" s="7"/>
      <c r="F4" s="7"/>
      <c r="G4" s="7">
        <v>1</v>
      </c>
      <c r="H4" s="7" t="s">
        <v>222</v>
      </c>
      <c r="I4" s="7" t="s">
        <v>223</v>
      </c>
      <c r="J4" s="8"/>
      <c r="K4" s="8"/>
      <c r="L4" s="8">
        <v>6000000</v>
      </c>
      <c r="M4" s="9">
        <v>2.9</v>
      </c>
      <c r="N4" s="10" t="e">
        <f t="shared" si="0"/>
        <v>#DIV/0!</v>
      </c>
      <c r="O4" s="7">
        <f t="shared" si="1"/>
        <v>1</v>
      </c>
    </row>
    <row r="5" spans="1:15" ht="14.25" customHeight="1">
      <c r="A5" s="6" t="s">
        <v>224</v>
      </c>
      <c r="B5" s="7">
        <v>1968</v>
      </c>
      <c r="C5" s="7" t="s">
        <v>360</v>
      </c>
      <c r="D5" s="7"/>
      <c r="E5" s="7"/>
      <c r="F5" s="7">
        <v>1</v>
      </c>
      <c r="G5" s="7"/>
      <c r="H5" s="7" t="s">
        <v>225</v>
      </c>
      <c r="I5" s="7"/>
      <c r="J5" s="8"/>
      <c r="K5" s="8"/>
      <c r="L5" s="8">
        <v>6000000</v>
      </c>
      <c r="M5" s="9">
        <v>4.7</v>
      </c>
      <c r="N5" s="10" t="e">
        <f t="shared" si="0"/>
        <v>#DIV/0!</v>
      </c>
      <c r="O5" s="7">
        <f t="shared" si="1"/>
        <v>1</v>
      </c>
    </row>
    <row r="6" spans="1:15" ht="14.25" customHeight="1">
      <c r="A6" s="6" t="s">
        <v>226</v>
      </c>
      <c r="B6" s="7">
        <v>1968</v>
      </c>
      <c r="C6" s="7" t="s">
        <v>227</v>
      </c>
      <c r="D6" s="7"/>
      <c r="E6" s="7"/>
      <c r="F6" s="7"/>
      <c r="G6" s="7">
        <v>1</v>
      </c>
      <c r="H6" s="7" t="s">
        <v>222</v>
      </c>
      <c r="I6" s="7" t="s">
        <v>228</v>
      </c>
      <c r="J6" s="8"/>
      <c r="K6" s="8"/>
      <c r="L6" s="8">
        <v>5000000</v>
      </c>
      <c r="M6" s="9">
        <v>4.4</v>
      </c>
      <c r="N6" s="10" t="e">
        <f t="shared" si="0"/>
        <v>#DIV/0!</v>
      </c>
      <c r="O6" s="7">
        <f t="shared" si="1"/>
        <v>1</v>
      </c>
    </row>
    <row r="7" spans="1:15" ht="14.25" customHeight="1">
      <c r="A7" s="6" t="s">
        <v>229</v>
      </c>
      <c r="B7" s="7">
        <v>1968</v>
      </c>
      <c r="C7" s="7" t="s">
        <v>360</v>
      </c>
      <c r="D7" s="7"/>
      <c r="E7" s="7"/>
      <c r="F7" s="7"/>
      <c r="G7" s="7">
        <v>1</v>
      </c>
      <c r="H7" s="7" t="s">
        <v>225</v>
      </c>
      <c r="I7" s="7" t="s">
        <v>299</v>
      </c>
      <c r="J7" s="8"/>
      <c r="K7" s="7"/>
      <c r="L7" s="8">
        <v>4000000</v>
      </c>
      <c r="M7" s="9">
        <v>4.8</v>
      </c>
      <c r="N7" s="10" t="e">
        <f t="shared" si="0"/>
        <v>#DIV/0!</v>
      </c>
      <c r="O7" s="7">
        <f t="shared" si="1"/>
        <v>1</v>
      </c>
    </row>
    <row r="8" spans="1:15" ht="14.25" customHeight="1">
      <c r="A8" s="6" t="s">
        <v>230</v>
      </c>
      <c r="B8" s="7">
        <v>1968</v>
      </c>
      <c r="C8" s="7" t="s">
        <v>360</v>
      </c>
      <c r="D8" s="7"/>
      <c r="E8" s="7"/>
      <c r="F8" s="7">
        <v>1</v>
      </c>
      <c r="G8" s="7"/>
      <c r="H8" s="7" t="s">
        <v>225</v>
      </c>
      <c r="I8" s="7"/>
      <c r="J8" s="8"/>
      <c r="K8" s="7"/>
      <c r="L8" s="8">
        <v>4000000</v>
      </c>
      <c r="M8" s="9">
        <v>3.3</v>
      </c>
      <c r="N8" s="10" t="e">
        <f t="shared" si="0"/>
        <v>#DIV/0!</v>
      </c>
      <c r="O8" s="7">
        <f t="shared" si="1"/>
        <v>1</v>
      </c>
    </row>
    <row r="9" spans="1:15" ht="14.25" customHeight="1">
      <c r="A9" s="6" t="s">
        <v>231</v>
      </c>
      <c r="B9" s="7">
        <v>1968</v>
      </c>
      <c r="C9" s="7" t="s">
        <v>360</v>
      </c>
      <c r="D9" s="7"/>
      <c r="E9" s="7"/>
      <c r="F9" s="7">
        <v>1</v>
      </c>
      <c r="G9" s="7"/>
      <c r="H9" s="7" t="s">
        <v>222</v>
      </c>
      <c r="I9" s="7"/>
      <c r="J9" s="8"/>
      <c r="K9" s="7"/>
      <c r="L9" s="8">
        <v>3500000</v>
      </c>
      <c r="M9" s="9">
        <v>4.8</v>
      </c>
      <c r="N9" s="10" t="e">
        <f t="shared" si="0"/>
        <v>#DIV/0!</v>
      </c>
      <c r="O9" s="7">
        <f t="shared" si="1"/>
        <v>1</v>
      </c>
    </row>
    <row r="10" spans="1:15" ht="14.25" customHeight="1">
      <c r="A10" s="6" t="s">
        <v>232</v>
      </c>
      <c r="B10" s="7">
        <v>1968</v>
      </c>
      <c r="C10" s="7" t="s">
        <v>233</v>
      </c>
      <c r="D10" s="7"/>
      <c r="E10" s="7"/>
      <c r="F10" s="7"/>
      <c r="G10" s="7">
        <v>0.5</v>
      </c>
      <c r="H10" s="7" t="s">
        <v>222</v>
      </c>
      <c r="I10" s="7" t="s">
        <v>234</v>
      </c>
      <c r="J10" s="8"/>
      <c r="K10" s="7"/>
      <c r="L10" s="8">
        <v>3000000</v>
      </c>
      <c r="M10" s="9">
        <v>3.9</v>
      </c>
      <c r="N10" s="10" t="e">
        <f t="shared" si="0"/>
        <v>#DIV/0!</v>
      </c>
      <c r="O10" s="7">
        <f t="shared" si="1"/>
        <v>0.5</v>
      </c>
    </row>
    <row r="11" spans="1:15" ht="14.25" customHeight="1">
      <c r="A11" s="6" t="s">
        <v>235</v>
      </c>
      <c r="B11" s="7">
        <v>1968</v>
      </c>
      <c r="C11" s="7" t="s">
        <v>360</v>
      </c>
      <c r="D11" s="7"/>
      <c r="E11" s="7"/>
      <c r="F11" s="7"/>
      <c r="G11" s="7">
        <v>1</v>
      </c>
      <c r="H11" s="7"/>
      <c r="I11" s="7" t="s">
        <v>299</v>
      </c>
      <c r="J11" s="8"/>
      <c r="K11" s="8"/>
      <c r="L11" s="8">
        <v>3000000</v>
      </c>
      <c r="M11" s="9">
        <v>5.9</v>
      </c>
      <c r="N11" s="10" t="e">
        <f t="shared" si="0"/>
        <v>#DIV/0!</v>
      </c>
      <c r="O11" s="7">
        <f t="shared" si="1"/>
        <v>1</v>
      </c>
    </row>
    <row r="12" spans="1:15" ht="14.25" customHeight="1">
      <c r="A12" s="6" t="s">
        <v>236</v>
      </c>
      <c r="B12" s="7">
        <v>1968</v>
      </c>
      <c r="C12" s="7" t="s">
        <v>341</v>
      </c>
      <c r="D12" s="7"/>
      <c r="E12" s="7"/>
      <c r="F12" s="7"/>
      <c r="G12" s="7">
        <v>1</v>
      </c>
      <c r="H12" s="7"/>
      <c r="I12" s="7" t="s">
        <v>299</v>
      </c>
      <c r="J12" s="8">
        <v>5800000</v>
      </c>
      <c r="K12" s="8">
        <v>32589624</v>
      </c>
      <c r="L12" s="8">
        <v>2000000</v>
      </c>
      <c r="M12" s="9">
        <v>8</v>
      </c>
      <c r="N12" s="10">
        <f t="shared" si="0"/>
        <v>5.618900689655172</v>
      </c>
      <c r="O12" s="7">
        <f t="shared" si="1"/>
        <v>1</v>
      </c>
    </row>
    <row r="13" spans="1:15" ht="14.25" customHeight="1">
      <c r="A13" s="13" t="s">
        <v>237</v>
      </c>
      <c r="B13" s="7">
        <v>1968</v>
      </c>
      <c r="C13" s="7" t="s">
        <v>341</v>
      </c>
      <c r="D13" s="7">
        <v>1</v>
      </c>
      <c r="E13" s="7"/>
      <c r="F13" s="7"/>
      <c r="G13" s="7"/>
      <c r="H13" s="7" t="s">
        <v>238</v>
      </c>
      <c r="I13" s="7" t="s">
        <v>239</v>
      </c>
      <c r="J13" s="8">
        <v>10500000</v>
      </c>
      <c r="K13" s="8">
        <v>31000000</v>
      </c>
      <c r="L13" s="8">
        <v>550000</v>
      </c>
      <c r="M13" s="9">
        <v>8.4</v>
      </c>
      <c r="N13" s="10">
        <f t="shared" si="0"/>
        <v>2.9523809523809526</v>
      </c>
      <c r="O13" s="7">
        <f t="shared" si="1"/>
        <v>0</v>
      </c>
    </row>
    <row r="14" spans="1:15" ht="14.25" customHeight="1">
      <c r="A14" s="6" t="s">
        <v>240</v>
      </c>
      <c r="B14" s="7">
        <v>1969</v>
      </c>
      <c r="C14" s="7" t="s">
        <v>241</v>
      </c>
      <c r="D14" s="7">
        <v>1</v>
      </c>
      <c r="E14" s="7"/>
      <c r="F14" s="7"/>
      <c r="G14" s="7"/>
      <c r="H14" s="7"/>
      <c r="I14" s="7"/>
      <c r="J14" s="8">
        <v>5000000</v>
      </c>
      <c r="K14" s="8">
        <v>60000000</v>
      </c>
      <c r="L14" s="8">
        <v>13000000</v>
      </c>
      <c r="M14" s="9">
        <v>8.7</v>
      </c>
      <c r="N14" s="10">
        <f t="shared" si="0"/>
        <v>12</v>
      </c>
      <c r="O14" s="7">
        <f t="shared" si="1"/>
        <v>0</v>
      </c>
    </row>
    <row r="15" spans="1:15" ht="14.25" customHeight="1">
      <c r="A15" s="6" t="s">
        <v>242</v>
      </c>
      <c r="B15" s="7">
        <v>1969</v>
      </c>
      <c r="C15" s="7" t="s">
        <v>341</v>
      </c>
      <c r="D15" s="7"/>
      <c r="E15" s="7"/>
      <c r="F15" s="7"/>
      <c r="G15" s="7">
        <v>1</v>
      </c>
      <c r="H15" s="7" t="s">
        <v>200</v>
      </c>
      <c r="I15" s="7" t="s">
        <v>299</v>
      </c>
      <c r="J15" s="8">
        <v>5000000</v>
      </c>
      <c r="K15" s="8">
        <v>51264000</v>
      </c>
      <c r="L15" s="8">
        <v>6000000</v>
      </c>
      <c r="M15" s="9">
        <v>6.3</v>
      </c>
      <c r="N15" s="10">
        <f t="shared" si="0"/>
        <v>10.2528</v>
      </c>
      <c r="O15" s="7">
        <f t="shared" si="1"/>
        <v>1</v>
      </c>
    </row>
    <row r="16" spans="1:15" ht="14.25" customHeight="1">
      <c r="A16" s="6" t="s">
        <v>243</v>
      </c>
      <c r="B16" s="7">
        <v>1969</v>
      </c>
      <c r="C16" s="7" t="s">
        <v>341</v>
      </c>
      <c r="D16" s="7">
        <v>1</v>
      </c>
      <c r="E16" s="7"/>
      <c r="F16" s="7"/>
      <c r="G16" s="7"/>
      <c r="H16" s="7"/>
      <c r="I16" s="7"/>
      <c r="J16" s="8">
        <v>360000</v>
      </c>
      <c r="K16" s="8">
        <v>41728598</v>
      </c>
      <c r="L16" s="8">
        <v>5000000</v>
      </c>
      <c r="M16" s="9">
        <v>7.3</v>
      </c>
      <c r="N16" s="10">
        <f t="shared" si="0"/>
        <v>115.91277222222222</v>
      </c>
      <c r="O16" s="7">
        <f t="shared" si="1"/>
        <v>0</v>
      </c>
    </row>
    <row r="17" spans="1:15" ht="14.25" customHeight="1">
      <c r="A17" s="6" t="s">
        <v>244</v>
      </c>
      <c r="B17" s="7">
        <v>1969</v>
      </c>
      <c r="C17" s="7" t="s">
        <v>360</v>
      </c>
      <c r="D17" s="7"/>
      <c r="E17" s="7"/>
      <c r="F17" s="7">
        <v>1</v>
      </c>
      <c r="G17" s="7"/>
      <c r="H17" s="7" t="s">
        <v>225</v>
      </c>
      <c r="I17" s="7"/>
      <c r="J17" s="8"/>
      <c r="K17" s="8"/>
      <c r="L17" s="8">
        <v>4000000</v>
      </c>
      <c r="M17" s="9">
        <v>4.2</v>
      </c>
      <c r="N17" s="10" t="e">
        <f t="shared" si="0"/>
        <v>#DIV/0!</v>
      </c>
      <c r="O17" s="7">
        <f t="shared" si="1"/>
        <v>1</v>
      </c>
    </row>
    <row r="18" spans="1:15" ht="14.25" customHeight="1">
      <c r="A18" s="6" t="s">
        <v>108</v>
      </c>
      <c r="B18" s="7">
        <v>1969</v>
      </c>
      <c r="C18" s="7" t="s">
        <v>109</v>
      </c>
      <c r="D18" s="7"/>
      <c r="E18" s="7"/>
      <c r="F18" s="7"/>
      <c r="G18" s="7">
        <v>1</v>
      </c>
      <c r="H18" s="7" t="s">
        <v>108</v>
      </c>
      <c r="I18" s="7" t="s">
        <v>110</v>
      </c>
      <c r="J18" s="8"/>
      <c r="K18" s="8"/>
      <c r="L18" s="8">
        <v>4000000</v>
      </c>
      <c r="M18" s="9">
        <v>6.8</v>
      </c>
      <c r="N18" s="10" t="e">
        <f t="shared" si="0"/>
        <v>#DIV/0!</v>
      </c>
      <c r="O18" s="7">
        <f t="shared" si="1"/>
        <v>1</v>
      </c>
    </row>
    <row r="19" spans="1:15" ht="14.25" customHeight="1">
      <c r="A19" s="6" t="s">
        <v>111</v>
      </c>
      <c r="B19" s="7">
        <v>1969</v>
      </c>
      <c r="C19" s="7" t="s">
        <v>112</v>
      </c>
      <c r="D19" s="7"/>
      <c r="E19" s="7"/>
      <c r="F19" s="7">
        <v>1</v>
      </c>
      <c r="G19" s="7">
        <v>1</v>
      </c>
      <c r="H19" s="7" t="s">
        <v>338</v>
      </c>
      <c r="I19" s="7"/>
      <c r="J19" s="8">
        <v>7000000</v>
      </c>
      <c r="K19" s="8">
        <v>87400000</v>
      </c>
      <c r="L19" s="8">
        <v>4000000</v>
      </c>
      <c r="M19" s="9">
        <v>6.8</v>
      </c>
      <c r="N19" s="10">
        <f t="shared" si="0"/>
        <v>12.485714285714286</v>
      </c>
      <c r="O19" s="7">
        <f t="shared" si="1"/>
        <v>2</v>
      </c>
    </row>
    <row r="20" spans="1:15" ht="14.25" customHeight="1">
      <c r="A20" s="6" t="s">
        <v>113</v>
      </c>
      <c r="B20" s="7">
        <v>1969</v>
      </c>
      <c r="C20" s="7" t="s">
        <v>360</v>
      </c>
      <c r="D20" s="7"/>
      <c r="E20" s="7"/>
      <c r="F20" s="7">
        <v>1</v>
      </c>
      <c r="G20" s="7"/>
      <c r="H20" s="7" t="s">
        <v>222</v>
      </c>
      <c r="I20" s="7"/>
      <c r="J20" s="8"/>
      <c r="K20" s="8"/>
      <c r="L20" s="8">
        <v>3500000</v>
      </c>
      <c r="M20" s="9">
        <v>4.6</v>
      </c>
      <c r="N20" s="10" t="e">
        <f t="shared" si="0"/>
        <v>#DIV/0!</v>
      </c>
      <c r="O20" s="7">
        <f t="shared" si="1"/>
        <v>1</v>
      </c>
    </row>
    <row r="21" spans="1:15" ht="14.25" customHeight="1">
      <c r="A21" s="6" t="s">
        <v>114</v>
      </c>
      <c r="B21" s="7">
        <v>1969</v>
      </c>
      <c r="C21" s="7" t="s">
        <v>360</v>
      </c>
      <c r="D21" s="7"/>
      <c r="E21" s="7"/>
      <c r="F21" s="7">
        <v>1</v>
      </c>
      <c r="G21" s="7"/>
      <c r="H21" s="7" t="s">
        <v>222</v>
      </c>
      <c r="I21" s="7"/>
      <c r="J21" s="8"/>
      <c r="K21" s="8"/>
      <c r="L21" s="8">
        <v>3500000</v>
      </c>
      <c r="M21" s="9">
        <v>3.1</v>
      </c>
      <c r="N21" s="10" t="e">
        <f t="shared" si="0"/>
        <v>#DIV/0!</v>
      </c>
      <c r="O21" s="7">
        <f t="shared" si="1"/>
        <v>1</v>
      </c>
    </row>
    <row r="22" spans="1:15" ht="14.25" customHeight="1">
      <c r="A22" s="6" t="s">
        <v>115</v>
      </c>
      <c r="B22" s="7">
        <v>1969</v>
      </c>
      <c r="C22" s="7" t="s">
        <v>360</v>
      </c>
      <c r="D22" s="7"/>
      <c r="E22" s="7"/>
      <c r="F22" s="7"/>
      <c r="G22" s="7"/>
      <c r="H22" s="7" t="s">
        <v>116</v>
      </c>
      <c r="I22" s="7"/>
      <c r="J22" s="8"/>
      <c r="K22" s="8"/>
      <c r="L22" s="8">
        <v>3500000</v>
      </c>
      <c r="M22" s="9">
        <v>2.9</v>
      </c>
      <c r="N22" s="10" t="e">
        <f t="shared" si="0"/>
        <v>#DIV/0!</v>
      </c>
      <c r="O22" s="7">
        <f t="shared" si="1"/>
        <v>0</v>
      </c>
    </row>
    <row r="23" spans="1:15" ht="14.25" customHeight="1">
      <c r="A23" s="6" t="s">
        <v>117</v>
      </c>
      <c r="B23" s="7">
        <v>1969</v>
      </c>
      <c r="C23" s="7" t="s">
        <v>360</v>
      </c>
      <c r="D23" s="7"/>
      <c r="E23" s="7"/>
      <c r="F23" s="7">
        <v>1</v>
      </c>
      <c r="G23" s="7"/>
      <c r="H23" s="7" t="s">
        <v>225</v>
      </c>
      <c r="I23" s="7"/>
      <c r="J23" s="8"/>
      <c r="K23" s="8"/>
      <c r="L23" s="8">
        <v>2500000</v>
      </c>
      <c r="M23" s="9">
        <v>4.5</v>
      </c>
      <c r="N23" s="10" t="e">
        <f t="shared" si="0"/>
        <v>#DIV/0!</v>
      </c>
      <c r="O23" s="7">
        <f t="shared" si="1"/>
        <v>1</v>
      </c>
    </row>
    <row r="24" spans="1:15" ht="14.25" customHeight="1">
      <c r="A24" s="13" t="s">
        <v>118</v>
      </c>
      <c r="B24" s="7">
        <v>1969</v>
      </c>
      <c r="C24" s="7" t="s">
        <v>112</v>
      </c>
      <c r="D24" s="7">
        <v>1</v>
      </c>
      <c r="E24" s="7"/>
      <c r="F24" s="7"/>
      <c r="G24" s="7"/>
      <c r="H24" s="7"/>
      <c r="I24" s="7" t="s">
        <v>119</v>
      </c>
      <c r="J24" s="8">
        <v>17000000</v>
      </c>
      <c r="K24" s="8"/>
      <c r="L24" s="8">
        <v>2000000</v>
      </c>
      <c r="M24" s="9">
        <v>6.8</v>
      </c>
      <c r="N24" s="10">
        <f t="shared" si="0"/>
        <v>0</v>
      </c>
      <c r="O24" s="7">
        <f t="shared" si="1"/>
        <v>0</v>
      </c>
    </row>
    <row r="25" spans="1:15" ht="14.25" customHeight="1">
      <c r="A25" s="6" t="s">
        <v>120</v>
      </c>
      <c r="B25" s="7">
        <v>1970</v>
      </c>
      <c r="C25" s="7" t="s">
        <v>360</v>
      </c>
      <c r="D25" s="7">
        <v>1</v>
      </c>
      <c r="E25" s="7"/>
      <c r="F25" s="7"/>
      <c r="G25" s="7">
        <v>1</v>
      </c>
      <c r="H25" s="7" t="s">
        <v>222</v>
      </c>
      <c r="I25" s="7" t="s">
        <v>121</v>
      </c>
      <c r="J25" s="8">
        <v>130000</v>
      </c>
      <c r="K25" s="8">
        <v>6000000</v>
      </c>
      <c r="L25" s="8">
        <v>7000000</v>
      </c>
      <c r="M25" s="9">
        <v>4.3</v>
      </c>
      <c r="N25" s="10">
        <f t="shared" si="0"/>
        <v>46.15384615384615</v>
      </c>
      <c r="O25" s="7">
        <f t="shared" si="1"/>
        <v>1</v>
      </c>
    </row>
    <row r="26" spans="1:15" ht="14.25" customHeight="1">
      <c r="A26" s="6" t="s">
        <v>122</v>
      </c>
      <c r="B26" s="7">
        <v>1970</v>
      </c>
      <c r="C26" s="7" t="s">
        <v>123</v>
      </c>
      <c r="D26" s="7"/>
      <c r="E26" s="7"/>
      <c r="F26" s="7">
        <v>1</v>
      </c>
      <c r="G26" s="7">
        <v>1</v>
      </c>
      <c r="H26" s="7" t="s">
        <v>124</v>
      </c>
      <c r="I26" s="7" t="s">
        <v>356</v>
      </c>
      <c r="J26" s="8"/>
      <c r="K26" s="8"/>
      <c r="L26" s="8">
        <v>3868635</v>
      </c>
      <c r="M26" s="9">
        <v>7</v>
      </c>
      <c r="N26" s="10" t="e">
        <f t="shared" si="0"/>
        <v>#DIV/0!</v>
      </c>
      <c r="O26" s="7">
        <f t="shared" si="1"/>
        <v>2</v>
      </c>
    </row>
    <row r="27" spans="1:15" ht="14.25" customHeight="1">
      <c r="A27" s="6" t="s">
        <v>125</v>
      </c>
      <c r="B27" s="7">
        <v>1970</v>
      </c>
      <c r="C27" s="7" t="s">
        <v>360</v>
      </c>
      <c r="D27" s="7"/>
      <c r="E27" s="7"/>
      <c r="F27" s="7">
        <v>1</v>
      </c>
      <c r="G27" s="7"/>
      <c r="H27" s="7" t="s">
        <v>222</v>
      </c>
      <c r="I27" s="7"/>
      <c r="J27" s="8"/>
      <c r="K27" s="8"/>
      <c r="L27" s="8">
        <v>3500000</v>
      </c>
      <c r="M27" s="9">
        <v>4.5</v>
      </c>
      <c r="N27" s="10" t="e">
        <f t="shared" si="0"/>
        <v>#DIV/0!</v>
      </c>
      <c r="O27" s="7">
        <f t="shared" si="1"/>
        <v>1</v>
      </c>
    </row>
    <row r="28" spans="1:15" ht="14.25" customHeight="1">
      <c r="A28" s="6" t="s">
        <v>126</v>
      </c>
      <c r="B28" s="7">
        <v>1970</v>
      </c>
      <c r="C28" s="7" t="s">
        <v>360</v>
      </c>
      <c r="D28" s="7">
        <v>1</v>
      </c>
      <c r="E28" s="7"/>
      <c r="F28" s="7"/>
      <c r="G28" s="7"/>
      <c r="H28" s="7" t="s">
        <v>127</v>
      </c>
      <c r="I28" s="7"/>
      <c r="J28" s="8"/>
      <c r="K28" s="7"/>
      <c r="L28" s="8">
        <v>3000000</v>
      </c>
      <c r="M28" s="9">
        <v>2.7</v>
      </c>
      <c r="N28" s="10" t="e">
        <f t="shared" si="0"/>
        <v>#DIV/0!</v>
      </c>
      <c r="O28" s="7">
        <f t="shared" si="1"/>
        <v>0</v>
      </c>
    </row>
    <row r="29" spans="1:15" ht="14.25" customHeight="1">
      <c r="A29" s="6" t="s">
        <v>128</v>
      </c>
      <c r="B29" s="7">
        <v>1970</v>
      </c>
      <c r="C29" s="7" t="s">
        <v>129</v>
      </c>
      <c r="D29" s="7"/>
      <c r="E29" s="7"/>
      <c r="F29" s="7"/>
      <c r="G29" s="7"/>
      <c r="H29" s="7"/>
      <c r="I29" s="7"/>
      <c r="J29" s="8"/>
      <c r="K29" s="7"/>
      <c r="L29" s="8">
        <v>3000000</v>
      </c>
      <c r="M29" s="9">
        <v>5.3</v>
      </c>
      <c r="N29" s="10" t="e">
        <f t="shared" si="0"/>
        <v>#DIV/0!</v>
      </c>
      <c r="O29" s="7">
        <f t="shared" si="1"/>
        <v>0</v>
      </c>
    </row>
    <row r="30" spans="1:15" ht="14.25" customHeight="1">
      <c r="A30" s="6" t="s">
        <v>130</v>
      </c>
      <c r="B30" s="7">
        <v>1970</v>
      </c>
      <c r="C30" s="7" t="s">
        <v>341</v>
      </c>
      <c r="D30" s="7"/>
      <c r="E30" s="7"/>
      <c r="F30" s="7"/>
      <c r="G30" s="7"/>
      <c r="H30" s="7" t="s">
        <v>131</v>
      </c>
      <c r="I30" s="7"/>
      <c r="J30" s="8">
        <v>4000000</v>
      </c>
      <c r="K30" s="7"/>
      <c r="L30" s="8">
        <v>3000000</v>
      </c>
      <c r="M30" s="9">
        <v>5.5</v>
      </c>
      <c r="N30" s="10">
        <f t="shared" si="0"/>
        <v>0</v>
      </c>
      <c r="O30" s="7">
        <f t="shared" si="1"/>
        <v>0</v>
      </c>
    </row>
    <row r="31" spans="1:15" ht="14.25" customHeight="1">
      <c r="A31" s="6" t="s">
        <v>132</v>
      </c>
      <c r="B31" s="7">
        <v>1970</v>
      </c>
      <c r="C31" s="7" t="s">
        <v>360</v>
      </c>
      <c r="D31" s="7"/>
      <c r="E31" s="7"/>
      <c r="F31" s="7">
        <v>1</v>
      </c>
      <c r="G31" s="7"/>
      <c r="H31" s="7" t="s">
        <v>225</v>
      </c>
      <c r="I31" s="7"/>
      <c r="J31" s="8"/>
      <c r="K31" s="7"/>
      <c r="L31" s="8">
        <v>2500000</v>
      </c>
      <c r="M31" s="9">
        <v>4.2</v>
      </c>
      <c r="N31" s="10" t="e">
        <f t="shared" si="0"/>
        <v>#DIV/0!</v>
      </c>
      <c r="O31" s="7">
        <f t="shared" si="1"/>
        <v>1</v>
      </c>
    </row>
    <row r="32" spans="1:15" ht="14.25" customHeight="1">
      <c r="A32" s="6" t="s">
        <v>133</v>
      </c>
      <c r="B32" s="7">
        <v>1970</v>
      </c>
      <c r="C32" s="7" t="s">
        <v>360</v>
      </c>
      <c r="D32" s="7"/>
      <c r="E32" s="7"/>
      <c r="F32" s="7"/>
      <c r="G32" s="7"/>
      <c r="H32" s="7" t="s">
        <v>222</v>
      </c>
      <c r="I32" s="7"/>
      <c r="J32" s="8"/>
      <c r="K32" s="7"/>
      <c r="L32" s="8">
        <v>2500000</v>
      </c>
      <c r="M32" s="9">
        <v>5</v>
      </c>
      <c r="N32" s="10" t="e">
        <f t="shared" si="0"/>
        <v>#DIV/0!</v>
      </c>
      <c r="O32" s="7">
        <f t="shared" si="1"/>
        <v>0</v>
      </c>
    </row>
    <row r="33" spans="1:15" ht="14.25" customHeight="1">
      <c r="A33" s="6" t="s">
        <v>134</v>
      </c>
      <c r="B33" s="7">
        <v>1970</v>
      </c>
      <c r="C33" s="7" t="s">
        <v>360</v>
      </c>
      <c r="D33" s="7"/>
      <c r="E33" s="7"/>
      <c r="F33" s="7">
        <v>1</v>
      </c>
      <c r="G33" s="7"/>
      <c r="H33" s="7"/>
      <c r="I33" s="7" t="s">
        <v>135</v>
      </c>
      <c r="J33" s="8"/>
      <c r="K33" s="8"/>
      <c r="L33" s="8">
        <v>2000000</v>
      </c>
      <c r="M33" s="9">
        <v>6.9</v>
      </c>
      <c r="N33" s="10" t="e">
        <f t="shared" si="0"/>
        <v>#DIV/0!</v>
      </c>
      <c r="O33" s="7">
        <f t="shared" si="1"/>
        <v>1</v>
      </c>
    </row>
    <row r="34" spans="1:15" ht="14.25" customHeight="1">
      <c r="A34" s="6" t="s">
        <v>136</v>
      </c>
      <c r="B34" s="7">
        <v>1970</v>
      </c>
      <c r="C34" s="7" t="s">
        <v>360</v>
      </c>
      <c r="D34" s="7"/>
      <c r="E34" s="7"/>
      <c r="F34" s="7"/>
      <c r="G34" s="7"/>
      <c r="H34" s="7" t="s">
        <v>225</v>
      </c>
      <c r="I34" s="7"/>
      <c r="J34" s="8"/>
      <c r="K34" s="8"/>
      <c r="L34" s="8">
        <v>2000000</v>
      </c>
      <c r="M34" s="9">
        <v>3.2</v>
      </c>
      <c r="N34" s="10" t="e">
        <f aca="true" t="shared" si="2" ref="N34:N65">K34/J34</f>
        <v>#DIV/0!</v>
      </c>
      <c r="O34" s="7">
        <f aca="true" t="shared" si="3" ref="O34:O65">SUM(E34:I34)</f>
        <v>0</v>
      </c>
    </row>
    <row r="35" spans="1:15" ht="14.25" customHeight="1">
      <c r="A35" s="6" t="s">
        <v>137</v>
      </c>
      <c r="B35" s="7">
        <v>1971</v>
      </c>
      <c r="C35" s="7" t="s">
        <v>112</v>
      </c>
      <c r="D35" s="7"/>
      <c r="E35" s="7"/>
      <c r="F35" s="7">
        <v>1</v>
      </c>
      <c r="G35" s="7">
        <v>1</v>
      </c>
      <c r="H35" s="7" t="s">
        <v>338</v>
      </c>
      <c r="I35" s="7" t="s">
        <v>138</v>
      </c>
      <c r="J35" s="8">
        <v>7200000</v>
      </c>
      <c r="K35" s="8">
        <v>116000000</v>
      </c>
      <c r="L35" s="8">
        <v>5500000</v>
      </c>
      <c r="M35" s="9">
        <v>6.7</v>
      </c>
      <c r="N35" s="10">
        <f t="shared" si="2"/>
        <v>16.11111111111111</v>
      </c>
      <c r="O35" s="7">
        <f t="shared" si="3"/>
        <v>2</v>
      </c>
    </row>
    <row r="36" spans="1:15" ht="14.25" customHeight="1">
      <c r="A36" s="6" t="s">
        <v>139</v>
      </c>
      <c r="B36" s="7">
        <v>1971</v>
      </c>
      <c r="C36" s="7" t="s">
        <v>341</v>
      </c>
      <c r="D36" s="7"/>
      <c r="E36" s="7"/>
      <c r="F36" s="7"/>
      <c r="G36" s="7">
        <v>1</v>
      </c>
      <c r="H36" s="7" t="s">
        <v>200</v>
      </c>
      <c r="I36" s="7" t="s">
        <v>140</v>
      </c>
      <c r="J36" s="8">
        <v>4000000</v>
      </c>
      <c r="K36" s="8">
        <v>55675257</v>
      </c>
      <c r="L36" s="8">
        <v>5250000</v>
      </c>
      <c r="M36" s="9">
        <v>7</v>
      </c>
      <c r="N36" s="10">
        <f t="shared" si="2"/>
        <v>13.91881425</v>
      </c>
      <c r="O36" s="7">
        <f t="shared" si="3"/>
        <v>1</v>
      </c>
    </row>
    <row r="37" spans="1:15" ht="14.25" customHeight="1">
      <c r="A37" s="6" t="s">
        <v>141</v>
      </c>
      <c r="B37" s="7">
        <v>1971</v>
      </c>
      <c r="C37" s="7" t="s">
        <v>129</v>
      </c>
      <c r="D37" s="7"/>
      <c r="E37" s="7"/>
      <c r="F37" s="7"/>
      <c r="G37" s="7"/>
      <c r="H37" s="7" t="s">
        <v>142</v>
      </c>
      <c r="I37" s="7"/>
      <c r="J37" s="8"/>
      <c r="K37" s="8"/>
      <c r="L37" s="8">
        <v>5000000</v>
      </c>
      <c r="M37" s="9">
        <v>7.1</v>
      </c>
      <c r="N37" s="10" t="e">
        <f t="shared" si="2"/>
        <v>#DIV/0!</v>
      </c>
      <c r="O37" s="7">
        <f t="shared" si="3"/>
        <v>0</v>
      </c>
    </row>
    <row r="38" spans="1:15" ht="14.25" customHeight="1">
      <c r="A38" s="6" t="s">
        <v>143</v>
      </c>
      <c r="B38" s="7">
        <v>1971</v>
      </c>
      <c r="C38" s="7" t="s">
        <v>341</v>
      </c>
      <c r="D38" s="7"/>
      <c r="E38" s="7"/>
      <c r="F38" s="7"/>
      <c r="G38" s="7">
        <v>1</v>
      </c>
      <c r="H38" s="7"/>
      <c r="I38" s="7"/>
      <c r="J38" s="8">
        <v>2200000</v>
      </c>
      <c r="K38" s="8">
        <v>136397186</v>
      </c>
      <c r="L38" s="8">
        <v>4500000</v>
      </c>
      <c r="M38" s="9">
        <v>6.7</v>
      </c>
      <c r="N38" s="10">
        <f t="shared" si="2"/>
        <v>61.998720909090906</v>
      </c>
      <c r="O38" s="7">
        <f t="shared" si="3"/>
        <v>1</v>
      </c>
    </row>
    <row r="39" spans="1:15" ht="14.25" customHeight="1">
      <c r="A39" s="6" t="s">
        <v>144</v>
      </c>
      <c r="B39" s="7">
        <v>1971</v>
      </c>
      <c r="C39" s="7" t="s">
        <v>360</v>
      </c>
      <c r="D39" s="7"/>
      <c r="E39" s="7"/>
      <c r="F39" s="7">
        <v>1</v>
      </c>
      <c r="G39" s="7"/>
      <c r="H39" s="7" t="s">
        <v>222</v>
      </c>
      <c r="I39" s="7"/>
      <c r="J39" s="8"/>
      <c r="K39" s="8"/>
      <c r="L39" s="8">
        <v>4000000</v>
      </c>
      <c r="M39" s="9">
        <v>3.2</v>
      </c>
      <c r="N39" s="10" t="e">
        <f t="shared" si="2"/>
        <v>#DIV/0!</v>
      </c>
      <c r="O39" s="7">
        <f t="shared" si="3"/>
        <v>1</v>
      </c>
    </row>
    <row r="40" spans="1:15" ht="14.25" customHeight="1">
      <c r="A40" s="6" t="s">
        <v>145</v>
      </c>
      <c r="B40" s="7">
        <v>1971</v>
      </c>
      <c r="C40" s="7" t="s">
        <v>146</v>
      </c>
      <c r="D40" s="7"/>
      <c r="E40" s="7"/>
      <c r="F40" s="7"/>
      <c r="G40" s="7">
        <v>1</v>
      </c>
      <c r="H40" s="7"/>
      <c r="I40" s="7" t="s">
        <v>147</v>
      </c>
      <c r="J40" s="8"/>
      <c r="K40" s="8"/>
      <c r="L40" s="8">
        <v>4000000</v>
      </c>
      <c r="M40" s="9">
        <v>5.9</v>
      </c>
      <c r="N40" s="10" t="e">
        <f t="shared" si="2"/>
        <v>#DIV/0!</v>
      </c>
      <c r="O40" s="7">
        <f t="shared" si="3"/>
        <v>1</v>
      </c>
    </row>
    <row r="41" spans="1:15" ht="14.25" customHeight="1">
      <c r="A41" s="6" t="s">
        <v>148</v>
      </c>
      <c r="B41" s="7">
        <v>1971</v>
      </c>
      <c r="C41" s="7" t="s">
        <v>123</v>
      </c>
      <c r="D41" s="7"/>
      <c r="E41" s="7"/>
      <c r="F41" s="7"/>
      <c r="G41" s="7">
        <v>1</v>
      </c>
      <c r="H41" s="7" t="s">
        <v>124</v>
      </c>
      <c r="I41" s="7" t="s">
        <v>149</v>
      </c>
      <c r="J41" s="8"/>
      <c r="K41" s="8"/>
      <c r="L41" s="8">
        <v>3641501</v>
      </c>
      <c r="M41" s="9">
        <v>6.4</v>
      </c>
      <c r="N41" s="10" t="e">
        <f t="shared" si="2"/>
        <v>#DIV/0!</v>
      </c>
      <c r="O41" s="7">
        <f t="shared" si="3"/>
        <v>1</v>
      </c>
    </row>
    <row r="42" spans="1:15" ht="14.25" customHeight="1">
      <c r="A42" s="6" t="s">
        <v>150</v>
      </c>
      <c r="B42" s="7">
        <v>1971</v>
      </c>
      <c r="C42" s="7" t="s">
        <v>360</v>
      </c>
      <c r="D42" s="7"/>
      <c r="E42" s="7"/>
      <c r="F42" s="7"/>
      <c r="G42" s="7"/>
      <c r="H42" s="7" t="s">
        <v>222</v>
      </c>
      <c r="I42" s="7"/>
      <c r="J42" s="8"/>
      <c r="K42" s="8"/>
      <c r="L42" s="8">
        <v>3500000</v>
      </c>
      <c r="M42" s="9">
        <v>1.4</v>
      </c>
      <c r="N42" s="10" t="e">
        <f t="shared" si="2"/>
        <v>#DIV/0!</v>
      </c>
      <c r="O42" s="7">
        <f t="shared" si="3"/>
        <v>0</v>
      </c>
    </row>
    <row r="43" spans="1:15" ht="14.25" customHeight="1">
      <c r="A43" s="6" t="s">
        <v>151</v>
      </c>
      <c r="B43" s="7">
        <v>1971</v>
      </c>
      <c r="C43" s="7" t="s">
        <v>360</v>
      </c>
      <c r="D43" s="7"/>
      <c r="E43" s="7">
        <v>1</v>
      </c>
      <c r="F43" s="7"/>
      <c r="G43" s="7">
        <v>1</v>
      </c>
      <c r="H43" s="7" t="s">
        <v>152</v>
      </c>
      <c r="I43" s="7" t="s">
        <v>299</v>
      </c>
      <c r="J43" s="8"/>
      <c r="K43" s="8"/>
      <c r="L43" s="8">
        <v>3000000</v>
      </c>
      <c r="M43" s="9">
        <v>4.6</v>
      </c>
      <c r="N43" s="10" t="e">
        <f t="shared" si="2"/>
        <v>#DIV/0!</v>
      </c>
      <c r="O43" s="7">
        <f t="shared" si="3"/>
        <v>2</v>
      </c>
    </row>
    <row r="44" spans="1:15" ht="14.25" customHeight="1">
      <c r="A44" s="6" t="s">
        <v>153</v>
      </c>
      <c r="B44" s="7">
        <v>1971</v>
      </c>
      <c r="C44" s="7" t="s">
        <v>154</v>
      </c>
      <c r="D44" s="7"/>
      <c r="E44" s="7"/>
      <c r="F44" s="7"/>
      <c r="G44" s="7"/>
      <c r="H44" s="7" t="s">
        <v>222</v>
      </c>
      <c r="I44" s="7"/>
      <c r="J44" s="8"/>
      <c r="K44" s="8"/>
      <c r="L44" s="8">
        <v>2500000</v>
      </c>
      <c r="M44" s="9">
        <v>5.1</v>
      </c>
      <c r="N44" s="10" t="e">
        <f t="shared" si="2"/>
        <v>#DIV/0!</v>
      </c>
      <c r="O44" s="7">
        <f t="shared" si="3"/>
        <v>0</v>
      </c>
    </row>
    <row r="45" spans="1:15" ht="14.25" customHeight="1">
      <c r="A45" s="6" t="s">
        <v>155</v>
      </c>
      <c r="B45" s="7">
        <v>1972</v>
      </c>
      <c r="C45" s="7" t="s">
        <v>129</v>
      </c>
      <c r="D45" s="7"/>
      <c r="E45" s="7"/>
      <c r="F45" s="7">
        <v>1</v>
      </c>
      <c r="G45" s="7"/>
      <c r="H45" s="7" t="s">
        <v>142</v>
      </c>
      <c r="I45" s="7"/>
      <c r="J45" s="8"/>
      <c r="K45" s="8"/>
      <c r="L45" s="8">
        <v>11300000</v>
      </c>
      <c r="M45" s="9">
        <v>7</v>
      </c>
      <c r="N45" s="10" t="e">
        <f t="shared" si="2"/>
        <v>#DIV/0!</v>
      </c>
      <c r="O45" s="7">
        <f t="shared" si="3"/>
        <v>1</v>
      </c>
    </row>
    <row r="46" spans="1:15" ht="14.25" customHeight="1">
      <c r="A46" s="6" t="s">
        <v>156</v>
      </c>
      <c r="B46" s="7">
        <v>1972</v>
      </c>
      <c r="C46" s="7" t="s">
        <v>341</v>
      </c>
      <c r="D46" s="7"/>
      <c r="E46" s="7"/>
      <c r="F46" s="7"/>
      <c r="G46" s="7">
        <v>1</v>
      </c>
      <c r="H46" s="7"/>
      <c r="I46" s="7" t="s">
        <v>299</v>
      </c>
      <c r="J46" s="8">
        <v>6000000</v>
      </c>
      <c r="K46" s="8">
        <v>244900000</v>
      </c>
      <c r="L46" s="8">
        <v>5200000</v>
      </c>
      <c r="M46" s="9">
        <v>9.2</v>
      </c>
      <c r="N46" s="10">
        <f t="shared" si="2"/>
        <v>40.81666666666667</v>
      </c>
      <c r="O46" s="7">
        <f t="shared" si="3"/>
        <v>1</v>
      </c>
    </row>
    <row r="47" spans="1:15" ht="14.25" customHeight="1">
      <c r="A47" s="6" t="s">
        <v>157</v>
      </c>
      <c r="B47" s="7">
        <v>1972</v>
      </c>
      <c r="C47" s="7" t="s">
        <v>360</v>
      </c>
      <c r="D47" s="7"/>
      <c r="E47" s="7"/>
      <c r="F47" s="7"/>
      <c r="G47" s="7">
        <v>1</v>
      </c>
      <c r="H47" s="7" t="s">
        <v>222</v>
      </c>
      <c r="I47" s="7" t="s">
        <v>299</v>
      </c>
      <c r="J47" s="8"/>
      <c r="K47" s="8"/>
      <c r="L47" s="8">
        <v>4000000</v>
      </c>
      <c r="M47" s="9">
        <v>3</v>
      </c>
      <c r="N47" s="10" t="e">
        <f t="shared" si="2"/>
        <v>#DIV/0!</v>
      </c>
      <c r="O47" s="7">
        <f t="shared" si="3"/>
        <v>1</v>
      </c>
    </row>
    <row r="48" spans="1:15" ht="14.25" customHeight="1">
      <c r="A48" s="6" t="s">
        <v>158</v>
      </c>
      <c r="B48" s="7">
        <v>1972</v>
      </c>
      <c r="C48" s="7" t="s">
        <v>360</v>
      </c>
      <c r="D48" s="7"/>
      <c r="E48" s="7"/>
      <c r="F48" s="7">
        <v>1</v>
      </c>
      <c r="G48" s="7"/>
      <c r="H48" s="7" t="s">
        <v>222</v>
      </c>
      <c r="I48" s="7"/>
      <c r="J48" s="8"/>
      <c r="K48" s="8"/>
      <c r="L48" s="8">
        <v>3500000</v>
      </c>
      <c r="M48" s="9">
        <v>4</v>
      </c>
      <c r="N48" s="10" t="e">
        <f t="shared" si="2"/>
        <v>#DIV/0!</v>
      </c>
      <c r="O48" s="7">
        <f t="shared" si="3"/>
        <v>1</v>
      </c>
    </row>
    <row r="49" spans="1:15" ht="14.25" customHeight="1">
      <c r="A49" s="6" t="s">
        <v>159</v>
      </c>
      <c r="B49" s="7">
        <v>1972</v>
      </c>
      <c r="C49" s="7" t="s">
        <v>160</v>
      </c>
      <c r="D49" s="7">
        <v>1</v>
      </c>
      <c r="E49" s="7"/>
      <c r="F49" s="7"/>
      <c r="G49" s="7"/>
      <c r="H49" s="7" t="s">
        <v>142</v>
      </c>
      <c r="I49" s="7"/>
      <c r="J49" s="8"/>
      <c r="K49" s="8"/>
      <c r="L49" s="8">
        <v>3000000</v>
      </c>
      <c r="M49" s="9">
        <v>5.2</v>
      </c>
      <c r="N49" s="10" t="e">
        <f t="shared" si="2"/>
        <v>#DIV/0!</v>
      </c>
      <c r="O49" s="7">
        <f t="shared" si="3"/>
        <v>0</v>
      </c>
    </row>
    <row r="50" spans="1:15" ht="14.25" customHeight="1">
      <c r="A50" s="6" t="s">
        <v>161</v>
      </c>
      <c r="B50" s="7">
        <v>1972</v>
      </c>
      <c r="C50" s="7" t="s">
        <v>341</v>
      </c>
      <c r="D50" s="7">
        <v>1</v>
      </c>
      <c r="E50" s="7"/>
      <c r="F50" s="7"/>
      <c r="G50" s="7"/>
      <c r="H50" s="7"/>
      <c r="I50" s="7"/>
      <c r="J50" s="8"/>
      <c r="K50" s="8"/>
      <c r="L50" s="8">
        <v>3000000</v>
      </c>
      <c r="M50" s="9">
        <v>7.6</v>
      </c>
      <c r="N50" s="10" t="e">
        <f t="shared" si="2"/>
        <v>#DIV/0!</v>
      </c>
      <c r="O50" s="7">
        <f t="shared" si="3"/>
        <v>0</v>
      </c>
    </row>
    <row r="51" spans="1:15" ht="14.25" customHeight="1">
      <c r="A51" s="6" t="s">
        <v>162</v>
      </c>
      <c r="B51" s="7">
        <v>1972</v>
      </c>
      <c r="C51" s="7" t="s">
        <v>337</v>
      </c>
      <c r="D51" s="7"/>
      <c r="E51" s="7"/>
      <c r="F51" s="7"/>
      <c r="G51" s="7">
        <v>1</v>
      </c>
      <c r="H51" s="7" t="s">
        <v>238</v>
      </c>
      <c r="I51" s="7" t="s">
        <v>299</v>
      </c>
      <c r="J51" s="8">
        <v>2200000</v>
      </c>
      <c r="K51" s="8">
        <v>26589355</v>
      </c>
      <c r="L51" s="8">
        <v>2500000</v>
      </c>
      <c r="M51" s="9">
        <v>8.5</v>
      </c>
      <c r="N51" s="10">
        <f t="shared" si="2"/>
        <v>12.086070454545455</v>
      </c>
      <c r="O51" s="7">
        <f t="shared" si="3"/>
        <v>1</v>
      </c>
    </row>
    <row r="52" spans="1:15" ht="14.25" customHeight="1">
      <c r="A52" s="6" t="s">
        <v>163</v>
      </c>
      <c r="B52" s="7">
        <v>1972</v>
      </c>
      <c r="C52" s="7" t="s">
        <v>123</v>
      </c>
      <c r="D52" s="7"/>
      <c r="E52" s="7"/>
      <c r="F52" s="7"/>
      <c r="G52" s="7">
        <v>1</v>
      </c>
      <c r="H52" s="7" t="s">
        <v>163</v>
      </c>
      <c r="I52" s="7" t="s">
        <v>356</v>
      </c>
      <c r="J52" s="8"/>
      <c r="K52" s="8"/>
      <c r="L52" s="8">
        <v>2000000</v>
      </c>
      <c r="M52" s="9">
        <v>6.5</v>
      </c>
      <c r="N52" s="10" t="e">
        <f t="shared" si="2"/>
        <v>#DIV/0!</v>
      </c>
      <c r="O52" s="7">
        <f t="shared" si="3"/>
        <v>1</v>
      </c>
    </row>
    <row r="53" spans="1:15" ht="14.25" customHeight="1">
      <c r="A53" s="6" t="s">
        <v>164</v>
      </c>
      <c r="B53" s="7">
        <v>1972</v>
      </c>
      <c r="C53" s="7" t="s">
        <v>112</v>
      </c>
      <c r="D53" s="7"/>
      <c r="E53" s="7"/>
      <c r="F53" s="7"/>
      <c r="G53" s="7"/>
      <c r="H53" s="7" t="s">
        <v>165</v>
      </c>
      <c r="I53" s="7" t="s">
        <v>299</v>
      </c>
      <c r="J53" s="8">
        <v>2000000</v>
      </c>
      <c r="K53" s="8">
        <v>16000000</v>
      </c>
      <c r="L53" s="8">
        <v>2000000</v>
      </c>
      <c r="M53" s="9">
        <v>7.5</v>
      </c>
      <c r="N53" s="10">
        <f t="shared" si="2"/>
        <v>8</v>
      </c>
      <c r="O53" s="7">
        <f t="shared" si="3"/>
        <v>0</v>
      </c>
    </row>
    <row r="54" spans="1:15" ht="14.25" customHeight="1">
      <c r="A54" s="6" t="s">
        <v>166</v>
      </c>
      <c r="B54" s="7">
        <v>1972</v>
      </c>
      <c r="C54" s="7" t="s">
        <v>341</v>
      </c>
      <c r="D54" s="7"/>
      <c r="E54" s="7"/>
      <c r="F54" s="7"/>
      <c r="G54" s="7">
        <v>1</v>
      </c>
      <c r="H54" s="7" t="s">
        <v>200</v>
      </c>
      <c r="I54" s="7"/>
      <c r="J54" s="8">
        <v>20000000</v>
      </c>
      <c r="K54" s="8">
        <v>17871174</v>
      </c>
      <c r="L54" s="8">
        <v>2000000</v>
      </c>
      <c r="M54" s="9">
        <v>6.8</v>
      </c>
      <c r="N54" s="10">
        <f t="shared" si="2"/>
        <v>0.8935587</v>
      </c>
      <c r="O54" s="7">
        <f t="shared" si="3"/>
        <v>1</v>
      </c>
    </row>
    <row r="55" spans="1:15" ht="14.25" customHeight="1">
      <c r="A55" s="6" t="s">
        <v>167</v>
      </c>
      <c r="B55" s="7">
        <v>1973</v>
      </c>
      <c r="C55" s="7" t="s">
        <v>341</v>
      </c>
      <c r="D55" s="7"/>
      <c r="E55" s="7"/>
      <c r="F55" s="7"/>
      <c r="G55" s="7">
        <v>1</v>
      </c>
      <c r="H55" s="7"/>
      <c r="I55" s="7" t="s">
        <v>299</v>
      </c>
      <c r="J55" s="8"/>
      <c r="K55" s="8"/>
      <c r="L55" s="8">
        <v>8500000</v>
      </c>
      <c r="M55" s="9">
        <v>8</v>
      </c>
      <c r="N55" s="10" t="e">
        <f t="shared" si="2"/>
        <v>#DIV/0!</v>
      </c>
      <c r="O55" s="7">
        <f t="shared" si="3"/>
        <v>1</v>
      </c>
    </row>
    <row r="56" spans="1:15" ht="14.25" customHeight="1">
      <c r="A56" s="6" t="s">
        <v>168</v>
      </c>
      <c r="B56" s="7">
        <v>1973</v>
      </c>
      <c r="C56" s="7" t="s">
        <v>129</v>
      </c>
      <c r="D56" s="7">
        <v>1</v>
      </c>
      <c r="E56" s="7"/>
      <c r="F56" s="7"/>
      <c r="G56" s="7"/>
      <c r="H56" s="7" t="s">
        <v>142</v>
      </c>
      <c r="I56" s="7"/>
      <c r="J56" s="8"/>
      <c r="K56" s="8"/>
      <c r="L56" s="8">
        <v>6427961</v>
      </c>
      <c r="M56" s="9">
        <v>6.3</v>
      </c>
      <c r="N56" s="10" t="e">
        <f t="shared" si="2"/>
        <v>#DIV/0!</v>
      </c>
      <c r="O56" s="7">
        <f t="shared" si="3"/>
        <v>0</v>
      </c>
    </row>
    <row r="57" spans="1:15" ht="14.25" customHeight="1">
      <c r="A57" s="6" t="s">
        <v>169</v>
      </c>
      <c r="B57" s="7">
        <v>1973</v>
      </c>
      <c r="C57" s="7" t="s">
        <v>170</v>
      </c>
      <c r="D57" s="7"/>
      <c r="E57" s="7"/>
      <c r="F57" s="7"/>
      <c r="G57" s="7"/>
      <c r="H57" s="7" t="s">
        <v>171</v>
      </c>
      <c r="I57" s="7"/>
      <c r="J57" s="8"/>
      <c r="K57" s="8"/>
      <c r="L57" s="8">
        <v>6287013</v>
      </c>
      <c r="M57" s="9">
        <v>7.3</v>
      </c>
      <c r="N57" s="10" t="e">
        <f t="shared" si="2"/>
        <v>#DIV/0!</v>
      </c>
      <c r="O57" s="7">
        <f t="shared" si="3"/>
        <v>0</v>
      </c>
    </row>
    <row r="58" spans="1:15" ht="14.25" customHeight="1">
      <c r="A58" s="6" t="s">
        <v>172</v>
      </c>
      <c r="B58" s="7">
        <v>1973</v>
      </c>
      <c r="C58" s="7" t="s">
        <v>112</v>
      </c>
      <c r="D58" s="7"/>
      <c r="E58" s="7"/>
      <c r="F58" s="7">
        <v>1</v>
      </c>
      <c r="G58" s="7">
        <v>1</v>
      </c>
      <c r="H58" s="7" t="s">
        <v>338</v>
      </c>
      <c r="I58" s="7" t="s">
        <v>138</v>
      </c>
      <c r="J58" s="8">
        <v>7000000</v>
      </c>
      <c r="K58" s="8">
        <v>126377836</v>
      </c>
      <c r="L58" s="8">
        <v>6000000</v>
      </c>
      <c r="M58" s="9">
        <v>6.8</v>
      </c>
      <c r="N58" s="10">
        <f t="shared" si="2"/>
        <v>18.05397657142857</v>
      </c>
      <c r="O58" s="7">
        <f t="shared" si="3"/>
        <v>2</v>
      </c>
    </row>
    <row r="59" spans="1:15" ht="14.25" customHeight="1">
      <c r="A59" s="6" t="s">
        <v>173</v>
      </c>
      <c r="B59" s="7">
        <v>1973</v>
      </c>
      <c r="C59" s="7" t="s">
        <v>174</v>
      </c>
      <c r="D59" s="7">
        <v>1</v>
      </c>
      <c r="E59" s="7"/>
      <c r="F59" s="7"/>
      <c r="G59" s="7"/>
      <c r="H59" s="7" t="s">
        <v>175</v>
      </c>
      <c r="I59" s="7"/>
      <c r="J59" s="8">
        <v>1250000</v>
      </c>
      <c r="K59" s="8">
        <v>96301534</v>
      </c>
      <c r="L59" s="8">
        <v>5200000</v>
      </c>
      <c r="M59" s="9">
        <v>7.1</v>
      </c>
      <c r="N59" s="10">
        <f t="shared" si="2"/>
        <v>77.0412272</v>
      </c>
      <c r="O59" s="7">
        <f t="shared" si="3"/>
        <v>0</v>
      </c>
    </row>
    <row r="60" spans="1:15" ht="14.25" customHeight="1">
      <c r="A60" s="6" t="s">
        <v>27</v>
      </c>
      <c r="B60" s="7">
        <v>1973</v>
      </c>
      <c r="C60" s="7" t="s">
        <v>28</v>
      </c>
      <c r="D60" s="7">
        <v>1</v>
      </c>
      <c r="E60" s="7"/>
      <c r="F60" s="7"/>
      <c r="G60" s="7"/>
      <c r="H60" s="7" t="s">
        <v>29</v>
      </c>
      <c r="I60" s="7"/>
      <c r="J60" s="8"/>
      <c r="K60" s="8"/>
      <c r="L60" s="8">
        <v>3500000</v>
      </c>
      <c r="M60" s="9">
        <v>6</v>
      </c>
      <c r="N60" s="10" t="e">
        <f t="shared" si="2"/>
        <v>#DIV/0!</v>
      </c>
      <c r="O60" s="7">
        <f t="shared" si="3"/>
        <v>0</v>
      </c>
    </row>
    <row r="61" spans="1:15" ht="14.25" customHeight="1">
      <c r="A61" s="6" t="s">
        <v>30</v>
      </c>
      <c r="B61" s="7">
        <v>1973</v>
      </c>
      <c r="C61" s="7" t="s">
        <v>31</v>
      </c>
      <c r="D61" s="7"/>
      <c r="E61" s="7"/>
      <c r="F61" s="7"/>
      <c r="G61" s="7">
        <v>1</v>
      </c>
      <c r="H61" s="7"/>
      <c r="I61" s="7" t="s">
        <v>299</v>
      </c>
      <c r="J61" s="8"/>
      <c r="K61" s="8"/>
      <c r="L61" s="8">
        <v>3080175</v>
      </c>
      <c r="M61" s="9">
        <v>7.1</v>
      </c>
      <c r="N61" s="10" t="e">
        <f t="shared" si="2"/>
        <v>#DIV/0!</v>
      </c>
      <c r="O61" s="7">
        <f t="shared" si="3"/>
        <v>1</v>
      </c>
    </row>
    <row r="62" spans="1:15" ht="14.25" customHeight="1">
      <c r="A62" s="6" t="s">
        <v>32</v>
      </c>
      <c r="B62" s="7">
        <v>1973</v>
      </c>
      <c r="C62" s="7" t="s">
        <v>33</v>
      </c>
      <c r="D62" s="7">
        <v>1</v>
      </c>
      <c r="E62" s="7"/>
      <c r="F62" s="7"/>
      <c r="G62" s="7"/>
      <c r="H62" s="7"/>
      <c r="I62" s="7"/>
      <c r="J62" s="8"/>
      <c r="K62" s="8"/>
      <c r="L62" s="8">
        <v>3000000</v>
      </c>
      <c r="M62" s="9">
        <v>7.1</v>
      </c>
      <c r="N62" s="10" t="e">
        <f t="shared" si="2"/>
        <v>#DIV/0!</v>
      </c>
      <c r="O62" s="7">
        <f t="shared" si="3"/>
        <v>0</v>
      </c>
    </row>
    <row r="63" spans="1:15" ht="14.25" customHeight="1">
      <c r="A63" s="6" t="s">
        <v>34</v>
      </c>
      <c r="B63" s="7">
        <v>1973</v>
      </c>
      <c r="C63" s="7" t="s">
        <v>31</v>
      </c>
      <c r="D63" s="7"/>
      <c r="E63" s="7"/>
      <c r="F63" s="7"/>
      <c r="G63" s="7"/>
      <c r="H63" s="7" t="s">
        <v>35</v>
      </c>
      <c r="I63" s="7"/>
      <c r="J63" s="14" t="s">
        <v>36</v>
      </c>
      <c r="K63" s="8"/>
      <c r="L63" s="8">
        <v>2700000</v>
      </c>
      <c r="M63" s="9">
        <v>7.2</v>
      </c>
      <c r="N63" s="10" t="e">
        <f t="shared" si="2"/>
        <v>#VALUE!</v>
      </c>
      <c r="O63" s="7">
        <f t="shared" si="3"/>
        <v>0</v>
      </c>
    </row>
    <row r="64" spans="1:15" ht="14.25" customHeight="1">
      <c r="A64" s="6" t="s">
        <v>37</v>
      </c>
      <c r="B64" s="7">
        <v>1973</v>
      </c>
      <c r="C64" s="7" t="s">
        <v>341</v>
      </c>
      <c r="D64" s="7">
        <v>1</v>
      </c>
      <c r="E64" s="7"/>
      <c r="F64" s="7"/>
      <c r="G64" s="7">
        <v>1</v>
      </c>
      <c r="H64" s="7" t="s">
        <v>222</v>
      </c>
      <c r="I64" s="7" t="s">
        <v>38</v>
      </c>
      <c r="J64" s="8">
        <v>2000000</v>
      </c>
      <c r="K64" s="8">
        <v>18000000</v>
      </c>
      <c r="L64" s="8">
        <v>2000000</v>
      </c>
      <c r="M64" s="9">
        <v>6.8</v>
      </c>
      <c r="N64" s="10">
        <f t="shared" si="2"/>
        <v>9</v>
      </c>
      <c r="O64" s="7">
        <f t="shared" si="3"/>
        <v>1</v>
      </c>
    </row>
    <row r="65" spans="1:15" ht="14.25" customHeight="1">
      <c r="A65" s="13" t="s">
        <v>39</v>
      </c>
      <c r="B65" s="7">
        <v>1973</v>
      </c>
      <c r="C65" s="7" t="s">
        <v>360</v>
      </c>
      <c r="D65" s="7">
        <v>1</v>
      </c>
      <c r="E65" s="7"/>
      <c r="F65" s="7"/>
      <c r="G65" s="7"/>
      <c r="H65" s="7" t="s">
        <v>222</v>
      </c>
      <c r="I65" s="7"/>
      <c r="J65" s="8"/>
      <c r="K65" s="8"/>
      <c r="L65" s="8">
        <v>1600000</v>
      </c>
      <c r="M65" s="9">
        <v>3</v>
      </c>
      <c r="N65" s="10" t="e">
        <f t="shared" si="2"/>
        <v>#DIV/0!</v>
      </c>
      <c r="O65" s="7">
        <f t="shared" si="3"/>
        <v>0</v>
      </c>
    </row>
    <row r="66" spans="1:15" ht="14.25" customHeight="1">
      <c r="A66" s="13" t="s">
        <v>40</v>
      </c>
      <c r="B66" s="7">
        <v>1973</v>
      </c>
      <c r="C66" s="7" t="s">
        <v>341</v>
      </c>
      <c r="D66" s="7"/>
      <c r="E66" s="7"/>
      <c r="F66" s="7"/>
      <c r="G66" s="7">
        <v>1</v>
      </c>
      <c r="H66" s="7"/>
      <c r="I66" s="7" t="s">
        <v>299</v>
      </c>
      <c r="J66" s="8"/>
      <c r="K66" s="8"/>
      <c r="L66" s="8">
        <v>1550000</v>
      </c>
      <c r="M66" s="9">
        <v>8.1</v>
      </c>
      <c r="N66" s="10" t="e">
        <f aca="true" t="shared" si="4" ref="N66:N97">K66/J66</f>
        <v>#DIV/0!</v>
      </c>
      <c r="O66" s="7">
        <f aca="true" t="shared" si="5" ref="O66:O97">SUM(E66:I66)</f>
        <v>1</v>
      </c>
    </row>
    <row r="67" spans="1:15" ht="14.25" customHeight="1">
      <c r="A67" s="13" t="s">
        <v>41</v>
      </c>
      <c r="B67" s="7">
        <v>1973</v>
      </c>
      <c r="C67" s="7" t="s">
        <v>341</v>
      </c>
      <c r="D67" s="7"/>
      <c r="E67" s="7"/>
      <c r="F67" s="7"/>
      <c r="G67" s="7">
        <v>1</v>
      </c>
      <c r="H67" s="7"/>
      <c r="I67" s="7" t="s">
        <v>356</v>
      </c>
      <c r="J67" s="8">
        <v>850000</v>
      </c>
      <c r="K67" s="8">
        <v>190000000</v>
      </c>
      <c r="L67" s="8">
        <v>1400000</v>
      </c>
      <c r="M67" s="9">
        <v>6</v>
      </c>
      <c r="N67" s="10">
        <f t="shared" si="4"/>
        <v>223.52941176470588</v>
      </c>
      <c r="O67" s="7">
        <f t="shared" si="5"/>
        <v>1</v>
      </c>
    </row>
    <row r="68" spans="1:15" ht="14.25" customHeight="1">
      <c r="A68" s="13" t="s">
        <v>42</v>
      </c>
      <c r="B68" s="7">
        <v>1973</v>
      </c>
      <c r="C68" s="7" t="s">
        <v>341</v>
      </c>
      <c r="D68" s="7">
        <v>1</v>
      </c>
      <c r="E68" s="7"/>
      <c r="F68" s="7"/>
      <c r="G68" s="7"/>
      <c r="H68" s="7" t="s">
        <v>43</v>
      </c>
      <c r="I68" s="7"/>
      <c r="J68" s="8">
        <v>2000000</v>
      </c>
      <c r="K68" s="8"/>
      <c r="L68" s="8">
        <v>1100000</v>
      </c>
      <c r="M68" s="9">
        <v>8.5</v>
      </c>
      <c r="N68" s="10">
        <f t="shared" si="4"/>
        <v>0</v>
      </c>
      <c r="O68" s="7">
        <f t="shared" si="5"/>
        <v>0</v>
      </c>
    </row>
    <row r="69" spans="1:15" ht="14.25" customHeight="1">
      <c r="A69" s="6" t="s">
        <v>44</v>
      </c>
      <c r="B69" s="7">
        <v>1974</v>
      </c>
      <c r="C69" s="7" t="s">
        <v>341</v>
      </c>
      <c r="D69" s="7">
        <v>1</v>
      </c>
      <c r="E69" s="7"/>
      <c r="F69" s="7"/>
      <c r="G69" s="7"/>
      <c r="H69" s="7"/>
      <c r="I69" s="7"/>
      <c r="J69" s="8">
        <v>5500000</v>
      </c>
      <c r="K69" s="8">
        <v>156000000</v>
      </c>
      <c r="L69" s="8">
        <v>6100000</v>
      </c>
      <c r="M69" s="9">
        <v>8.4</v>
      </c>
      <c r="N69" s="10">
        <f t="shared" si="4"/>
        <v>28.363636363636363</v>
      </c>
      <c r="O69" s="7">
        <f t="shared" si="5"/>
        <v>0</v>
      </c>
    </row>
    <row r="70" spans="1:15" ht="14.25" customHeight="1">
      <c r="A70" s="6" t="s">
        <v>45</v>
      </c>
      <c r="B70" s="7">
        <v>1974</v>
      </c>
      <c r="C70" s="7" t="s">
        <v>341</v>
      </c>
      <c r="D70" s="7"/>
      <c r="E70" s="7"/>
      <c r="F70" s="7"/>
      <c r="G70" s="7">
        <v>1</v>
      </c>
      <c r="H70" s="7"/>
      <c r="I70" s="7" t="s">
        <v>299</v>
      </c>
      <c r="J70" s="8">
        <v>10500000</v>
      </c>
      <c r="K70" s="8">
        <v>357500000</v>
      </c>
      <c r="L70" s="8">
        <v>4600000</v>
      </c>
      <c r="M70" s="9">
        <v>8</v>
      </c>
      <c r="N70" s="10">
        <f t="shared" si="4"/>
        <v>34.04761904761905</v>
      </c>
      <c r="O70" s="7">
        <f t="shared" si="5"/>
        <v>1</v>
      </c>
    </row>
    <row r="71" spans="1:15" ht="14.25" customHeight="1">
      <c r="A71" s="6" t="s">
        <v>46</v>
      </c>
      <c r="B71" s="7">
        <v>1974</v>
      </c>
      <c r="C71" s="7" t="s">
        <v>112</v>
      </c>
      <c r="D71" s="7"/>
      <c r="E71" s="7"/>
      <c r="F71" s="7">
        <v>1</v>
      </c>
      <c r="G71" s="7">
        <v>1</v>
      </c>
      <c r="H71" s="7" t="s">
        <v>338</v>
      </c>
      <c r="I71" s="7" t="s">
        <v>138</v>
      </c>
      <c r="J71" s="8">
        <v>13000000</v>
      </c>
      <c r="K71" s="8">
        <v>97600000</v>
      </c>
      <c r="L71" s="8">
        <v>4500000</v>
      </c>
      <c r="M71" s="9">
        <v>6.7</v>
      </c>
      <c r="N71" s="10">
        <f t="shared" si="4"/>
        <v>7.507692307692308</v>
      </c>
      <c r="O71" s="7">
        <f t="shared" si="5"/>
        <v>2</v>
      </c>
    </row>
    <row r="72" spans="1:15" ht="14.25" customHeight="1">
      <c r="A72" s="6" t="s">
        <v>47</v>
      </c>
      <c r="B72" s="7">
        <v>1974</v>
      </c>
      <c r="C72" s="7" t="s">
        <v>48</v>
      </c>
      <c r="D72" s="7">
        <v>1</v>
      </c>
      <c r="E72" s="7"/>
      <c r="F72" s="7"/>
      <c r="G72" s="7"/>
      <c r="H72" s="7" t="s">
        <v>142</v>
      </c>
      <c r="I72" s="7"/>
      <c r="J72" s="8"/>
      <c r="K72" s="8"/>
      <c r="L72" s="8">
        <v>4200000</v>
      </c>
      <c r="M72" s="9">
        <v>7.1</v>
      </c>
      <c r="N72" s="10" t="e">
        <f t="shared" si="4"/>
        <v>#DIV/0!</v>
      </c>
      <c r="O72" s="7">
        <f t="shared" si="5"/>
        <v>0</v>
      </c>
    </row>
    <row r="73" spans="1:15" ht="14.25" customHeight="1">
      <c r="A73" s="6" t="s">
        <v>49</v>
      </c>
      <c r="B73" s="7">
        <v>1974</v>
      </c>
      <c r="C73" s="7" t="s">
        <v>33</v>
      </c>
      <c r="D73" s="7"/>
      <c r="E73" s="7"/>
      <c r="F73" s="7"/>
      <c r="G73" s="7">
        <v>1</v>
      </c>
      <c r="H73" s="7" t="s">
        <v>222</v>
      </c>
      <c r="I73" s="7" t="s">
        <v>299</v>
      </c>
      <c r="J73" s="8">
        <v>500000</v>
      </c>
      <c r="K73" s="8">
        <v>100000000</v>
      </c>
      <c r="L73" s="8">
        <v>4000000</v>
      </c>
      <c r="M73" s="9">
        <v>5</v>
      </c>
      <c r="N73" s="10">
        <f t="shared" si="4"/>
        <v>200</v>
      </c>
      <c r="O73" s="7">
        <f t="shared" si="5"/>
        <v>1</v>
      </c>
    </row>
    <row r="74" spans="1:15" ht="14.25" customHeight="1">
      <c r="A74" s="6" t="s">
        <v>50</v>
      </c>
      <c r="B74" s="7">
        <v>1974</v>
      </c>
      <c r="C74" s="7" t="s">
        <v>341</v>
      </c>
      <c r="D74" s="7"/>
      <c r="E74" s="7"/>
      <c r="F74" s="7"/>
      <c r="G74" s="7">
        <v>1</v>
      </c>
      <c r="H74" s="7" t="s">
        <v>200</v>
      </c>
      <c r="I74" s="7"/>
      <c r="J74" s="8">
        <v>15000000</v>
      </c>
      <c r="K74" s="8">
        <v>32056467</v>
      </c>
      <c r="L74" s="8">
        <v>3840000</v>
      </c>
      <c r="M74" s="9">
        <v>7.5</v>
      </c>
      <c r="N74" s="10">
        <f t="shared" si="4"/>
        <v>2.1370978</v>
      </c>
      <c r="O74" s="7">
        <f t="shared" si="5"/>
        <v>1</v>
      </c>
    </row>
    <row r="75" spans="1:15" ht="14.25" customHeight="1">
      <c r="A75" s="6" t="s">
        <v>51</v>
      </c>
      <c r="B75" s="7">
        <v>1974</v>
      </c>
      <c r="C75" s="7" t="s">
        <v>341</v>
      </c>
      <c r="D75" s="7"/>
      <c r="E75" s="7"/>
      <c r="F75" s="7"/>
      <c r="G75" s="7">
        <v>1</v>
      </c>
      <c r="H75" s="7"/>
      <c r="I75" s="7" t="s">
        <v>299</v>
      </c>
      <c r="J75" s="8">
        <v>3000000</v>
      </c>
      <c r="K75" s="8">
        <v>22000000</v>
      </c>
      <c r="L75" s="8">
        <v>3600000</v>
      </c>
      <c r="M75" s="9">
        <v>7</v>
      </c>
      <c r="N75" s="10">
        <f t="shared" si="4"/>
        <v>7.333333333333333</v>
      </c>
      <c r="O75" s="7">
        <f t="shared" si="5"/>
        <v>1</v>
      </c>
    </row>
    <row r="76" spans="1:15" ht="14.25" customHeight="1">
      <c r="A76" s="13" t="s">
        <v>52</v>
      </c>
      <c r="B76" s="7">
        <v>1974</v>
      </c>
      <c r="C76" s="7" t="s">
        <v>53</v>
      </c>
      <c r="D76" s="7">
        <v>1</v>
      </c>
      <c r="E76" s="7"/>
      <c r="F76" s="7"/>
      <c r="G76" s="7"/>
      <c r="H76" s="7" t="s">
        <v>54</v>
      </c>
      <c r="I76" s="7"/>
      <c r="J76" s="8"/>
      <c r="K76" s="8"/>
      <c r="L76" s="8">
        <v>3300000</v>
      </c>
      <c r="M76" s="9">
        <v>7.8</v>
      </c>
      <c r="N76" s="10" t="e">
        <f t="shared" si="4"/>
        <v>#DIV/0!</v>
      </c>
      <c r="O76" s="7">
        <f t="shared" si="5"/>
        <v>0</v>
      </c>
    </row>
    <row r="77" spans="1:15" ht="14.25" customHeight="1">
      <c r="A77" s="6" t="s">
        <v>55</v>
      </c>
      <c r="B77" s="7">
        <v>1974</v>
      </c>
      <c r="C77" s="7" t="s">
        <v>56</v>
      </c>
      <c r="D77" s="7">
        <v>1</v>
      </c>
      <c r="E77" s="7"/>
      <c r="F77" s="7"/>
      <c r="G77" s="7"/>
      <c r="H77" s="7" t="s">
        <v>29</v>
      </c>
      <c r="I77" s="7"/>
      <c r="J77" s="8"/>
      <c r="K77" s="8"/>
      <c r="L77" s="8">
        <v>2350000</v>
      </c>
      <c r="M77" s="9">
        <v>6.6</v>
      </c>
      <c r="N77" s="10" t="e">
        <f t="shared" si="4"/>
        <v>#DIV/0!</v>
      </c>
      <c r="O77" s="7">
        <f t="shared" si="5"/>
        <v>0</v>
      </c>
    </row>
    <row r="78" spans="1:15" ht="14.25" customHeight="1">
      <c r="A78" s="6" t="s">
        <v>57</v>
      </c>
      <c r="B78" s="7">
        <v>1974</v>
      </c>
      <c r="C78" s="7" t="s">
        <v>341</v>
      </c>
      <c r="D78" s="7">
        <v>1</v>
      </c>
      <c r="E78" s="7"/>
      <c r="F78" s="7"/>
      <c r="G78" s="7"/>
      <c r="H78" s="7"/>
      <c r="I78" s="7"/>
      <c r="J78" s="8">
        <v>6000000</v>
      </c>
      <c r="K78" s="8">
        <v>30000000</v>
      </c>
      <c r="L78" s="8">
        <v>2300000</v>
      </c>
      <c r="M78" s="9">
        <v>8.4</v>
      </c>
      <c r="N78" s="10">
        <f t="shared" si="4"/>
        <v>5</v>
      </c>
      <c r="O78" s="7">
        <f t="shared" si="5"/>
        <v>0</v>
      </c>
    </row>
    <row r="79" spans="1:15" ht="14.25" customHeight="1">
      <c r="A79" s="6" t="s">
        <v>58</v>
      </c>
      <c r="B79" s="7">
        <v>1974</v>
      </c>
      <c r="C79" s="7" t="s">
        <v>31</v>
      </c>
      <c r="D79" s="7"/>
      <c r="E79" s="7"/>
      <c r="F79" s="7"/>
      <c r="G79" s="7">
        <v>1</v>
      </c>
      <c r="H79" s="7"/>
      <c r="I79" s="7" t="s">
        <v>59</v>
      </c>
      <c r="J79" s="8"/>
      <c r="K79" s="8"/>
      <c r="L79" s="8">
        <v>1750000</v>
      </c>
      <c r="M79" s="9">
        <v>7.1</v>
      </c>
      <c r="N79" s="10" t="e">
        <f t="shared" si="4"/>
        <v>#DIV/0!</v>
      </c>
      <c r="O79" s="7">
        <f t="shared" si="5"/>
        <v>1</v>
      </c>
    </row>
    <row r="80" spans="1:15" ht="14.25" customHeight="1">
      <c r="A80" s="13" t="s">
        <v>60</v>
      </c>
      <c r="B80" s="7">
        <v>1974</v>
      </c>
      <c r="C80" s="7" t="s">
        <v>341</v>
      </c>
      <c r="D80" s="7">
        <v>1</v>
      </c>
      <c r="E80" s="7"/>
      <c r="F80" s="7"/>
      <c r="G80" s="7"/>
      <c r="H80" s="7"/>
      <c r="I80" s="7"/>
      <c r="J80" s="8">
        <v>1200000</v>
      </c>
      <c r="K80" s="8"/>
      <c r="L80" s="8">
        <v>1500000</v>
      </c>
      <c r="M80" s="9">
        <v>8</v>
      </c>
      <c r="N80" s="10">
        <f t="shared" si="4"/>
        <v>0</v>
      </c>
      <c r="O80" s="7">
        <f t="shared" si="5"/>
        <v>0</v>
      </c>
    </row>
    <row r="81" spans="1:15" ht="14.25" customHeight="1">
      <c r="A81" s="13" t="s">
        <v>61</v>
      </c>
      <c r="B81" s="7">
        <v>1974</v>
      </c>
      <c r="C81" s="7" t="s">
        <v>341</v>
      </c>
      <c r="D81" s="7">
        <v>1</v>
      </c>
      <c r="E81" s="7"/>
      <c r="F81" s="7"/>
      <c r="G81" s="7"/>
      <c r="H81" s="7"/>
      <c r="I81" s="7" t="s">
        <v>62</v>
      </c>
      <c r="J81" s="8">
        <v>2000000</v>
      </c>
      <c r="K81" s="8">
        <v>18344000</v>
      </c>
      <c r="L81" s="8">
        <v>1300000</v>
      </c>
      <c r="M81" s="9">
        <v>7.2</v>
      </c>
      <c r="N81" s="10">
        <f t="shared" si="4"/>
        <v>9.172</v>
      </c>
      <c r="O81" s="7">
        <f t="shared" si="5"/>
        <v>0</v>
      </c>
    </row>
    <row r="82" spans="1:15" ht="14.25" customHeight="1">
      <c r="A82" s="13" t="s">
        <v>63</v>
      </c>
      <c r="B82" s="7">
        <v>1974</v>
      </c>
      <c r="C82" s="7" t="s">
        <v>341</v>
      </c>
      <c r="D82" s="7"/>
      <c r="E82" s="7"/>
      <c r="F82" s="7"/>
      <c r="G82" s="7">
        <v>1</v>
      </c>
      <c r="H82" s="7" t="s">
        <v>64</v>
      </c>
      <c r="I82" s="7" t="s">
        <v>65</v>
      </c>
      <c r="J82" s="8"/>
      <c r="K82" s="8">
        <v>13200000</v>
      </c>
      <c r="L82" s="8">
        <v>1000000</v>
      </c>
      <c r="M82" s="9">
        <v>7</v>
      </c>
      <c r="N82" s="10" t="e">
        <f t="shared" si="4"/>
        <v>#DIV/0!</v>
      </c>
      <c r="O82" s="7">
        <f t="shared" si="5"/>
        <v>1</v>
      </c>
    </row>
    <row r="83" spans="1:15" ht="14.25" customHeight="1">
      <c r="A83" s="13" t="s">
        <v>66</v>
      </c>
      <c r="B83" s="7">
        <v>1974</v>
      </c>
      <c r="C83" s="7" t="s">
        <v>341</v>
      </c>
      <c r="D83" s="7">
        <v>1</v>
      </c>
      <c r="E83" s="7"/>
      <c r="F83" s="7"/>
      <c r="G83" s="7"/>
      <c r="H83" s="7" t="s">
        <v>43</v>
      </c>
      <c r="I83" s="7"/>
      <c r="J83" s="8">
        <v>250000</v>
      </c>
      <c r="K83" s="8">
        <v>2500000</v>
      </c>
      <c r="L83" s="8">
        <v>800000</v>
      </c>
      <c r="M83" s="9">
        <v>8.3</v>
      </c>
      <c r="N83" s="10">
        <f t="shared" si="4"/>
        <v>10</v>
      </c>
      <c r="O83" s="7">
        <f t="shared" si="5"/>
        <v>0</v>
      </c>
    </row>
    <row r="84" spans="1:15" ht="14.25" customHeight="1">
      <c r="A84" s="13" t="s">
        <v>67</v>
      </c>
      <c r="B84" s="7">
        <v>1974</v>
      </c>
      <c r="C84" s="7" t="s">
        <v>360</v>
      </c>
      <c r="D84" s="7"/>
      <c r="E84" s="7"/>
      <c r="F84" s="7"/>
      <c r="G84" s="7">
        <v>1</v>
      </c>
      <c r="H84" s="7" t="s">
        <v>68</v>
      </c>
      <c r="I84" s="7" t="s">
        <v>69</v>
      </c>
      <c r="J84" s="8">
        <v>750000</v>
      </c>
      <c r="K84" s="8"/>
      <c r="L84" s="8">
        <v>500000</v>
      </c>
      <c r="M84" s="9">
        <v>7</v>
      </c>
      <c r="N84" s="10">
        <f t="shared" si="4"/>
        <v>0</v>
      </c>
      <c r="O84" s="7">
        <f t="shared" si="5"/>
        <v>1</v>
      </c>
    </row>
    <row r="85" spans="1:15" ht="14.25" customHeight="1">
      <c r="A85" s="6" t="s">
        <v>70</v>
      </c>
      <c r="B85" s="7">
        <v>1975</v>
      </c>
      <c r="C85" s="7" t="s">
        <v>341</v>
      </c>
      <c r="D85" s="7"/>
      <c r="E85" s="7"/>
      <c r="F85" s="7"/>
      <c r="G85" s="7">
        <v>1</v>
      </c>
      <c r="H85" s="7"/>
      <c r="I85" s="7"/>
      <c r="J85" s="8">
        <v>8000000</v>
      </c>
      <c r="K85" s="8">
        <v>430510134</v>
      </c>
      <c r="L85" s="8">
        <v>7000000</v>
      </c>
      <c r="M85" s="9">
        <v>8.2</v>
      </c>
      <c r="N85" s="10">
        <f t="shared" si="4"/>
        <v>53.81376675</v>
      </c>
      <c r="O85" s="7">
        <f t="shared" si="5"/>
        <v>1</v>
      </c>
    </row>
    <row r="86" spans="1:15" ht="14.25" customHeight="1">
      <c r="A86" s="6" t="s">
        <v>71</v>
      </c>
      <c r="B86" s="7">
        <v>1975</v>
      </c>
      <c r="C86" s="7" t="s">
        <v>72</v>
      </c>
      <c r="D86" s="7">
        <v>1</v>
      </c>
      <c r="E86" s="7"/>
      <c r="F86" s="7"/>
      <c r="G86" s="7"/>
      <c r="H86" s="7" t="s">
        <v>142</v>
      </c>
      <c r="I86" s="7"/>
      <c r="J86" s="8"/>
      <c r="K86" s="8"/>
      <c r="L86" s="8">
        <v>4500000</v>
      </c>
      <c r="M86" s="9">
        <v>6.1</v>
      </c>
      <c r="N86" s="10" t="e">
        <f t="shared" si="4"/>
        <v>#DIV/0!</v>
      </c>
      <c r="O86" s="7">
        <f t="shared" si="5"/>
        <v>0</v>
      </c>
    </row>
    <row r="87" spans="1:15" ht="14.25" customHeight="1">
      <c r="A87" s="6" t="s">
        <v>73</v>
      </c>
      <c r="B87" s="7">
        <v>1975</v>
      </c>
      <c r="C87" s="7" t="s">
        <v>335</v>
      </c>
      <c r="D87" s="7"/>
      <c r="E87" s="7"/>
      <c r="F87" s="7"/>
      <c r="G87" s="7">
        <v>1</v>
      </c>
      <c r="H87" s="7" t="s">
        <v>74</v>
      </c>
      <c r="I87" s="7" t="s">
        <v>299</v>
      </c>
      <c r="J87" s="8"/>
      <c r="K87" s="8"/>
      <c r="L87" s="8">
        <v>4200000</v>
      </c>
      <c r="M87" s="9">
        <v>6.5</v>
      </c>
      <c r="N87" s="10" t="e">
        <f t="shared" si="4"/>
        <v>#DIV/0!</v>
      </c>
      <c r="O87" s="7">
        <f t="shared" si="5"/>
        <v>1</v>
      </c>
    </row>
    <row r="88" spans="1:15" ht="14.25" customHeight="1">
      <c r="A88" s="6" t="s">
        <v>75</v>
      </c>
      <c r="B88" s="7">
        <v>1975</v>
      </c>
      <c r="C88" s="7" t="s">
        <v>76</v>
      </c>
      <c r="D88" s="7"/>
      <c r="E88" s="7"/>
      <c r="F88" s="7"/>
      <c r="G88" s="7">
        <v>1</v>
      </c>
      <c r="H88" s="7" t="s">
        <v>222</v>
      </c>
      <c r="I88" s="7" t="s">
        <v>299</v>
      </c>
      <c r="J88" s="8"/>
      <c r="K88" s="8"/>
      <c r="L88" s="8">
        <v>3500000</v>
      </c>
      <c r="M88" s="9">
        <v>5.3</v>
      </c>
      <c r="N88" s="10" t="e">
        <f t="shared" si="4"/>
        <v>#DIV/0!</v>
      </c>
      <c r="O88" s="7">
        <f t="shared" si="5"/>
        <v>1</v>
      </c>
    </row>
    <row r="89" spans="1:15" ht="14.25" customHeight="1">
      <c r="A89" s="6" t="s">
        <v>77</v>
      </c>
      <c r="B89" s="7">
        <v>1975</v>
      </c>
      <c r="C89" s="7" t="s">
        <v>170</v>
      </c>
      <c r="D89" s="7">
        <v>1</v>
      </c>
      <c r="E89" s="7"/>
      <c r="F89" s="7"/>
      <c r="G89" s="7"/>
      <c r="H89" s="7" t="s">
        <v>171</v>
      </c>
      <c r="I89" s="7"/>
      <c r="J89" s="8"/>
      <c r="K89" s="8"/>
      <c r="L89" s="8">
        <v>3500000</v>
      </c>
      <c r="M89" s="9">
        <v>6.1</v>
      </c>
      <c r="N89" s="10" t="e">
        <f t="shared" si="4"/>
        <v>#DIV/0!</v>
      </c>
      <c r="O89" s="7">
        <f t="shared" si="5"/>
        <v>0</v>
      </c>
    </row>
    <row r="90" spans="1:15" ht="14.25" customHeight="1">
      <c r="A90" s="6" t="s">
        <v>78</v>
      </c>
      <c r="B90" s="7">
        <v>1975</v>
      </c>
      <c r="C90" s="7" t="s">
        <v>341</v>
      </c>
      <c r="D90" s="7">
        <v>1</v>
      </c>
      <c r="E90" s="7"/>
      <c r="F90" s="7">
        <v>1</v>
      </c>
      <c r="G90" s="7">
        <v>1</v>
      </c>
      <c r="H90" s="7" t="s">
        <v>79</v>
      </c>
      <c r="I90" s="7" t="s">
        <v>80</v>
      </c>
      <c r="J90" s="8">
        <v>2800000</v>
      </c>
      <c r="K90" s="8">
        <v>86300000</v>
      </c>
      <c r="L90" s="8">
        <v>3500000</v>
      </c>
      <c r="M90" s="9">
        <v>8</v>
      </c>
      <c r="N90" s="10">
        <f t="shared" si="4"/>
        <v>30.821428571428573</v>
      </c>
      <c r="O90" s="7">
        <f t="shared" si="5"/>
        <v>2</v>
      </c>
    </row>
    <row r="91" spans="1:15" ht="14.25" customHeight="1">
      <c r="A91" s="6" t="s">
        <v>81</v>
      </c>
      <c r="B91" s="7">
        <v>1975</v>
      </c>
      <c r="C91" s="7" t="s">
        <v>341</v>
      </c>
      <c r="D91" s="7"/>
      <c r="E91" s="7"/>
      <c r="F91" s="7"/>
      <c r="G91" s="7">
        <v>1</v>
      </c>
      <c r="H91" s="7"/>
      <c r="I91" s="7" t="s">
        <v>299</v>
      </c>
      <c r="J91" s="8"/>
      <c r="K91" s="8"/>
      <c r="L91" s="8">
        <v>3100000</v>
      </c>
      <c r="M91" s="9">
        <v>5.8</v>
      </c>
      <c r="N91" s="10" t="e">
        <f t="shared" si="4"/>
        <v>#DIV/0!</v>
      </c>
      <c r="O91" s="7">
        <f t="shared" si="5"/>
        <v>1</v>
      </c>
    </row>
    <row r="92" spans="1:15" ht="14.25" customHeight="1">
      <c r="A92" s="6" t="s">
        <v>82</v>
      </c>
      <c r="B92" s="7">
        <v>1975</v>
      </c>
      <c r="C92" s="7" t="s">
        <v>341</v>
      </c>
      <c r="D92" s="7"/>
      <c r="E92" s="7"/>
      <c r="F92" s="7"/>
      <c r="G92" s="7">
        <v>1</v>
      </c>
      <c r="H92" s="7"/>
      <c r="I92" s="7" t="s">
        <v>299</v>
      </c>
      <c r="J92" s="8">
        <v>14000000</v>
      </c>
      <c r="K92" s="8">
        <v>139700000</v>
      </c>
      <c r="L92" s="8">
        <v>3000000</v>
      </c>
      <c r="M92" s="9">
        <v>6.8</v>
      </c>
      <c r="N92" s="10">
        <f t="shared" si="4"/>
        <v>9.978571428571428</v>
      </c>
      <c r="O92" s="7">
        <f t="shared" si="5"/>
        <v>1</v>
      </c>
    </row>
    <row r="93" spans="1:15" ht="14.25" customHeight="1">
      <c r="A93" s="6" t="s">
        <v>83</v>
      </c>
      <c r="B93" s="7">
        <v>1975</v>
      </c>
      <c r="C93" s="7" t="s">
        <v>341</v>
      </c>
      <c r="D93" s="7">
        <v>1</v>
      </c>
      <c r="E93" s="7"/>
      <c r="F93" s="7"/>
      <c r="G93" s="7"/>
      <c r="H93" s="7"/>
      <c r="I93" s="7"/>
      <c r="J93" s="8">
        <v>7000000</v>
      </c>
      <c r="K93" s="8">
        <v>79700000</v>
      </c>
      <c r="L93" s="8">
        <v>2100000</v>
      </c>
      <c r="M93" s="9">
        <v>5.7</v>
      </c>
      <c r="N93" s="10">
        <f t="shared" si="4"/>
        <v>11.385714285714286</v>
      </c>
      <c r="O93" s="7">
        <f t="shared" si="5"/>
        <v>0</v>
      </c>
    </row>
    <row r="94" spans="1:15" ht="14.25" customHeight="1">
      <c r="A94" s="6" t="s">
        <v>84</v>
      </c>
      <c r="B94" s="7">
        <v>1975</v>
      </c>
      <c r="C94" s="7" t="s">
        <v>112</v>
      </c>
      <c r="D94" s="7">
        <v>1</v>
      </c>
      <c r="E94" s="7"/>
      <c r="F94" s="7"/>
      <c r="G94" s="7"/>
      <c r="H94" s="7"/>
      <c r="I94" s="7"/>
      <c r="J94" s="8"/>
      <c r="K94" s="8">
        <v>30000000</v>
      </c>
      <c r="L94" s="8">
        <v>1700000</v>
      </c>
      <c r="M94" s="9">
        <v>6.5</v>
      </c>
      <c r="N94" s="10" t="e">
        <f t="shared" si="4"/>
        <v>#DIV/0!</v>
      </c>
      <c r="O94" s="7">
        <f t="shared" si="5"/>
        <v>0</v>
      </c>
    </row>
    <row r="95" spans="1:15" ht="14.25" customHeight="1">
      <c r="A95" s="13" t="s">
        <v>85</v>
      </c>
      <c r="B95" s="7">
        <v>1975</v>
      </c>
      <c r="C95" s="7" t="s">
        <v>86</v>
      </c>
      <c r="D95" s="7">
        <v>1</v>
      </c>
      <c r="E95" s="7"/>
      <c r="F95" s="7"/>
      <c r="G95" s="7"/>
      <c r="H95" s="7"/>
      <c r="I95" s="7" t="s">
        <v>62</v>
      </c>
      <c r="J95" s="8">
        <v>3000000</v>
      </c>
      <c r="K95" s="8">
        <v>20000000</v>
      </c>
      <c r="L95" s="8">
        <v>1700000</v>
      </c>
      <c r="M95" s="9">
        <v>7.7</v>
      </c>
      <c r="N95" s="10">
        <f t="shared" si="4"/>
        <v>6.666666666666667</v>
      </c>
      <c r="O95" s="7">
        <f t="shared" si="5"/>
        <v>0</v>
      </c>
    </row>
    <row r="96" spans="1:15" ht="14.25" customHeight="1">
      <c r="A96" s="13" t="s">
        <v>87</v>
      </c>
      <c r="B96" s="7">
        <v>1975</v>
      </c>
      <c r="C96" s="7" t="s">
        <v>341</v>
      </c>
      <c r="D96" s="7">
        <v>1</v>
      </c>
      <c r="E96" s="7"/>
      <c r="F96" s="7"/>
      <c r="G96" s="7">
        <v>1</v>
      </c>
      <c r="H96" s="7" t="s">
        <v>200</v>
      </c>
      <c r="I96" s="7"/>
      <c r="J96" s="8">
        <v>2000000</v>
      </c>
      <c r="K96" s="8"/>
      <c r="L96" s="8">
        <v>1650000</v>
      </c>
      <c r="M96" s="9">
        <v>7.8</v>
      </c>
      <c r="N96" s="10">
        <f t="shared" si="4"/>
        <v>0</v>
      </c>
      <c r="O96" s="7">
        <f t="shared" si="5"/>
        <v>1</v>
      </c>
    </row>
    <row r="97" spans="1:15" ht="14.25" customHeight="1">
      <c r="A97" s="13" t="s">
        <v>88</v>
      </c>
      <c r="B97" s="7">
        <v>1975</v>
      </c>
      <c r="C97" s="7" t="s">
        <v>341</v>
      </c>
      <c r="D97" s="7"/>
      <c r="E97" s="7"/>
      <c r="F97" s="7">
        <v>1</v>
      </c>
      <c r="G97" s="7">
        <v>1</v>
      </c>
      <c r="H97" s="7"/>
      <c r="I97" s="7" t="s">
        <v>299</v>
      </c>
      <c r="J97" s="8">
        <v>13000000</v>
      </c>
      <c r="K97" s="8">
        <v>193000000</v>
      </c>
      <c r="L97" s="8">
        <v>1500000</v>
      </c>
      <c r="M97" s="9">
        <v>9.1</v>
      </c>
      <c r="N97" s="10">
        <f t="shared" si="4"/>
        <v>14.846153846153847</v>
      </c>
      <c r="O97" s="7">
        <f t="shared" si="5"/>
        <v>2</v>
      </c>
    </row>
    <row r="98" spans="1:15" ht="14.25" customHeight="1">
      <c r="A98" s="13" t="s">
        <v>89</v>
      </c>
      <c r="B98" s="7">
        <v>1975</v>
      </c>
      <c r="C98" s="7" t="s">
        <v>90</v>
      </c>
      <c r="D98" s="7">
        <v>1</v>
      </c>
      <c r="E98" s="7"/>
      <c r="F98" s="7"/>
      <c r="G98" s="7"/>
      <c r="H98" s="7" t="s">
        <v>91</v>
      </c>
      <c r="I98" s="7" t="s">
        <v>92</v>
      </c>
      <c r="J98" s="8">
        <v>150000</v>
      </c>
      <c r="K98" s="8"/>
      <c r="L98" s="8">
        <v>1300000</v>
      </c>
      <c r="M98" s="9">
        <v>8.2</v>
      </c>
      <c r="N98" s="10">
        <f aca="true" t="shared" si="6" ref="N98:N133">K98/J98</f>
        <v>0</v>
      </c>
      <c r="O98" s="7">
        <f aca="true" t="shared" si="7" ref="O98:O132">SUM(E98:I98)</f>
        <v>0</v>
      </c>
    </row>
    <row r="99" spans="1:15" ht="14.25" customHeight="1">
      <c r="A99" s="13" t="s">
        <v>93</v>
      </c>
      <c r="B99" s="7">
        <v>1975</v>
      </c>
      <c r="C99" s="7" t="s">
        <v>360</v>
      </c>
      <c r="D99" s="7"/>
      <c r="E99" s="7"/>
      <c r="F99" s="7"/>
      <c r="G99" s="7">
        <v>1</v>
      </c>
      <c r="H99" s="7"/>
      <c r="I99" s="7" t="s">
        <v>299</v>
      </c>
      <c r="J99" s="8"/>
      <c r="K99" s="8"/>
      <c r="L99" s="8">
        <v>1200000</v>
      </c>
      <c r="M99" s="9">
        <v>7.3</v>
      </c>
      <c r="N99" s="10" t="e">
        <f t="shared" si="6"/>
        <v>#DIV/0!</v>
      </c>
      <c r="O99" s="7">
        <f t="shared" si="7"/>
        <v>1</v>
      </c>
    </row>
    <row r="100" spans="1:15" ht="14.25" customHeight="1">
      <c r="A100" s="13" t="s">
        <v>94</v>
      </c>
      <c r="B100" s="7">
        <v>1975</v>
      </c>
      <c r="C100" s="7" t="s">
        <v>341</v>
      </c>
      <c r="D100" s="7"/>
      <c r="E100" s="7"/>
      <c r="F100" s="7"/>
      <c r="G100" s="7">
        <v>1</v>
      </c>
      <c r="H100" s="7" t="s">
        <v>95</v>
      </c>
      <c r="I100" s="7" t="s">
        <v>59</v>
      </c>
      <c r="J100" s="8">
        <v>4000000</v>
      </c>
      <c r="K100" s="8">
        <v>15000000</v>
      </c>
      <c r="L100" s="8">
        <v>900000</v>
      </c>
      <c r="M100" s="9">
        <v>7.2</v>
      </c>
      <c r="N100" s="10">
        <f t="shared" si="6"/>
        <v>3.75</v>
      </c>
      <c r="O100" s="7">
        <f t="shared" si="7"/>
        <v>1</v>
      </c>
    </row>
    <row r="101" spans="1:15" ht="14.25" customHeight="1">
      <c r="A101" s="6" t="s">
        <v>96</v>
      </c>
      <c r="B101" s="7">
        <v>1976</v>
      </c>
      <c r="C101" s="7" t="s">
        <v>335</v>
      </c>
      <c r="D101" s="7"/>
      <c r="E101" s="7"/>
      <c r="F101" s="7">
        <v>1</v>
      </c>
      <c r="G101" s="7">
        <v>1</v>
      </c>
      <c r="H101" s="7" t="s">
        <v>124</v>
      </c>
      <c r="I101" s="7" t="s">
        <v>356</v>
      </c>
      <c r="J101" s="8"/>
      <c r="K101" s="8"/>
      <c r="L101" s="8">
        <v>7198628</v>
      </c>
      <c r="M101" s="9">
        <v>7.5</v>
      </c>
      <c r="N101" s="10" t="e">
        <f t="shared" si="6"/>
        <v>#DIV/0!</v>
      </c>
      <c r="O101" s="7">
        <f t="shared" si="7"/>
        <v>2</v>
      </c>
    </row>
    <row r="102" spans="1:15" ht="14.25" customHeight="1">
      <c r="A102" s="6" t="s">
        <v>97</v>
      </c>
      <c r="B102" s="7">
        <v>1976</v>
      </c>
      <c r="C102" s="7" t="s">
        <v>341</v>
      </c>
      <c r="D102" s="7"/>
      <c r="E102" s="7"/>
      <c r="F102" s="7"/>
      <c r="G102" s="7">
        <v>1</v>
      </c>
      <c r="H102" s="7"/>
      <c r="I102" s="7" t="s">
        <v>299</v>
      </c>
      <c r="J102" s="8">
        <v>4400000</v>
      </c>
      <c r="K102" s="8">
        <v>112000000</v>
      </c>
      <c r="L102" s="8">
        <v>5600000</v>
      </c>
      <c r="M102" s="9">
        <v>8.8</v>
      </c>
      <c r="N102" s="10">
        <f t="shared" si="6"/>
        <v>25.454545454545453</v>
      </c>
      <c r="O102" s="7">
        <f t="shared" si="7"/>
        <v>1</v>
      </c>
    </row>
    <row r="103" spans="1:15" ht="14.25" customHeight="1">
      <c r="A103" s="6" t="s">
        <v>98</v>
      </c>
      <c r="B103" s="7">
        <v>1976</v>
      </c>
      <c r="C103" s="7" t="s">
        <v>335</v>
      </c>
      <c r="D103" s="7">
        <v>1</v>
      </c>
      <c r="E103" s="7"/>
      <c r="F103" s="7"/>
      <c r="G103" s="7"/>
      <c r="H103" s="7" t="s">
        <v>35</v>
      </c>
      <c r="I103" s="7"/>
      <c r="J103" s="8"/>
      <c r="K103" s="8"/>
      <c r="L103" s="8">
        <v>3100000</v>
      </c>
      <c r="M103" s="9">
        <v>7.1</v>
      </c>
      <c r="N103" s="10" t="e">
        <f t="shared" si="6"/>
        <v>#DIV/0!</v>
      </c>
      <c r="O103" s="7">
        <f t="shared" si="7"/>
        <v>0</v>
      </c>
    </row>
    <row r="104" spans="1:15" ht="14.25" customHeight="1">
      <c r="A104" s="6" t="s">
        <v>181</v>
      </c>
      <c r="B104" s="7">
        <v>1976</v>
      </c>
      <c r="C104" s="7" t="s">
        <v>341</v>
      </c>
      <c r="D104" s="7"/>
      <c r="E104" s="7">
        <v>1</v>
      </c>
      <c r="F104" s="7"/>
      <c r="G104" s="7"/>
      <c r="H104" s="7" t="s">
        <v>181</v>
      </c>
      <c r="I104" s="7"/>
      <c r="J104" s="8">
        <v>24000000</v>
      </c>
      <c r="K104" s="8">
        <v>80000000</v>
      </c>
      <c r="L104" s="8">
        <v>3000000</v>
      </c>
      <c r="M104" s="9">
        <v>5.7</v>
      </c>
      <c r="N104" s="10">
        <f t="shared" si="6"/>
        <v>3.3333333333333335</v>
      </c>
      <c r="O104" s="7">
        <f t="shared" si="7"/>
        <v>1</v>
      </c>
    </row>
    <row r="105" spans="1:15" ht="14.25" customHeight="1">
      <c r="A105" s="6" t="s">
        <v>99</v>
      </c>
      <c r="B105" s="7">
        <v>1976</v>
      </c>
      <c r="C105" s="7" t="s">
        <v>335</v>
      </c>
      <c r="D105" s="7">
        <v>1</v>
      </c>
      <c r="E105" s="7"/>
      <c r="F105" s="7"/>
      <c r="G105" s="7"/>
      <c r="H105" s="7" t="s">
        <v>222</v>
      </c>
      <c r="I105" s="7"/>
      <c r="J105" s="8"/>
      <c r="K105" s="8"/>
      <c r="L105" s="8">
        <v>2400000</v>
      </c>
      <c r="M105" s="9">
        <v>5.1</v>
      </c>
      <c r="N105" s="10" t="e">
        <f t="shared" si="6"/>
        <v>#DIV/0!</v>
      </c>
      <c r="O105" s="7">
        <f t="shared" si="7"/>
        <v>0</v>
      </c>
    </row>
    <row r="106" spans="1:15" ht="14.25" customHeight="1">
      <c r="A106" s="6" t="s">
        <v>100</v>
      </c>
      <c r="B106" s="7">
        <v>1976</v>
      </c>
      <c r="C106" s="7" t="s">
        <v>31</v>
      </c>
      <c r="D106" s="7">
        <v>1</v>
      </c>
      <c r="E106" s="7"/>
      <c r="F106" s="7"/>
      <c r="G106" s="7"/>
      <c r="H106" s="7" t="s">
        <v>29</v>
      </c>
      <c r="I106" s="7"/>
      <c r="J106" s="8">
        <v>10000000</v>
      </c>
      <c r="K106" s="8"/>
      <c r="L106" s="8">
        <v>1800000</v>
      </c>
      <c r="M106" s="9">
        <v>6</v>
      </c>
      <c r="N106" s="10">
        <f t="shared" si="6"/>
        <v>0</v>
      </c>
      <c r="O106" s="7">
        <f t="shared" si="7"/>
        <v>0</v>
      </c>
    </row>
    <row r="107" spans="1:15" ht="14.25" customHeight="1">
      <c r="A107" s="6" t="s">
        <v>101</v>
      </c>
      <c r="B107" s="7">
        <v>1976</v>
      </c>
      <c r="C107" s="7" t="s">
        <v>341</v>
      </c>
      <c r="D107" s="7">
        <v>1</v>
      </c>
      <c r="E107" s="7"/>
      <c r="F107" s="7"/>
      <c r="G107" s="7"/>
      <c r="H107" s="7"/>
      <c r="I107" s="7"/>
      <c r="J107" s="8"/>
      <c r="K107" s="8">
        <v>43200000</v>
      </c>
      <c r="L107" s="8">
        <v>1550000</v>
      </c>
      <c r="M107" s="9">
        <v>6.6</v>
      </c>
      <c r="N107" s="10" t="e">
        <f t="shared" si="6"/>
        <v>#DIV/0!</v>
      </c>
      <c r="O107" s="7">
        <f t="shared" si="7"/>
        <v>0</v>
      </c>
    </row>
    <row r="108" spans="1:15" ht="14.25" customHeight="1">
      <c r="A108" s="6" t="s">
        <v>102</v>
      </c>
      <c r="B108" s="7">
        <v>1976</v>
      </c>
      <c r="C108" s="7" t="s">
        <v>341</v>
      </c>
      <c r="D108" s="7">
        <v>1</v>
      </c>
      <c r="E108" s="7">
        <v>1</v>
      </c>
      <c r="F108" s="7"/>
      <c r="G108" s="7"/>
      <c r="H108" s="7" t="s">
        <v>79</v>
      </c>
      <c r="I108" s="7" t="s">
        <v>103</v>
      </c>
      <c r="J108" s="8">
        <v>4400000</v>
      </c>
      <c r="K108" s="8">
        <v>36000000</v>
      </c>
      <c r="L108" s="8">
        <v>1500000</v>
      </c>
      <c r="M108" s="9">
        <v>6.5</v>
      </c>
      <c r="N108" s="10">
        <f t="shared" si="6"/>
        <v>8.181818181818182</v>
      </c>
      <c r="O108" s="7">
        <f t="shared" si="7"/>
        <v>1</v>
      </c>
    </row>
    <row r="109" spans="1:15" ht="14.25" customHeight="1">
      <c r="A109" s="6" t="s">
        <v>104</v>
      </c>
      <c r="B109" s="7">
        <v>1976</v>
      </c>
      <c r="C109" s="7" t="s">
        <v>341</v>
      </c>
      <c r="D109" s="7"/>
      <c r="E109" s="7"/>
      <c r="F109" s="7"/>
      <c r="G109" s="7">
        <v>1</v>
      </c>
      <c r="H109" s="7" t="s">
        <v>165</v>
      </c>
      <c r="I109" s="7" t="s">
        <v>299</v>
      </c>
      <c r="J109" s="8">
        <v>4500000</v>
      </c>
      <c r="K109" s="8">
        <v>13200000</v>
      </c>
      <c r="L109" s="8">
        <v>1400000</v>
      </c>
      <c r="M109" s="9">
        <v>6.8</v>
      </c>
      <c r="N109" s="10">
        <f t="shared" si="6"/>
        <v>2.933333333333333</v>
      </c>
      <c r="O109" s="7">
        <f t="shared" si="7"/>
        <v>1</v>
      </c>
    </row>
    <row r="110" spans="1:15" ht="14.25" customHeight="1">
      <c r="A110" s="6" t="s">
        <v>105</v>
      </c>
      <c r="B110" s="7">
        <v>1976</v>
      </c>
      <c r="C110" s="7" t="s">
        <v>31</v>
      </c>
      <c r="D110" s="7">
        <v>1</v>
      </c>
      <c r="E110" s="7"/>
      <c r="F110" s="7"/>
      <c r="G110" s="7">
        <v>1</v>
      </c>
      <c r="H110" s="7"/>
      <c r="I110" s="7" t="s">
        <v>299</v>
      </c>
      <c r="J110" s="8"/>
      <c r="K110" s="8"/>
      <c r="L110" s="8">
        <v>1300000</v>
      </c>
      <c r="M110" s="9">
        <v>6</v>
      </c>
      <c r="N110" s="10" t="e">
        <f t="shared" si="6"/>
        <v>#DIV/0!</v>
      </c>
      <c r="O110" s="7">
        <f t="shared" si="7"/>
        <v>1</v>
      </c>
    </row>
    <row r="111" spans="1:15" ht="14.25" customHeight="1">
      <c r="A111" s="13" t="s">
        <v>106</v>
      </c>
      <c r="B111" s="7">
        <v>1976</v>
      </c>
      <c r="C111" s="7" t="s">
        <v>107</v>
      </c>
      <c r="D111" s="7"/>
      <c r="E111" s="7"/>
      <c r="F111" s="7"/>
      <c r="G111" s="7">
        <v>1</v>
      </c>
      <c r="H111" s="7" t="s">
        <v>374</v>
      </c>
      <c r="I111" s="7" t="s">
        <v>356</v>
      </c>
      <c r="J111" s="8"/>
      <c r="K111" s="8"/>
      <c r="L111" s="8">
        <v>1300000</v>
      </c>
      <c r="M111" s="9">
        <v>5.6</v>
      </c>
      <c r="N111" s="10" t="e">
        <f t="shared" si="6"/>
        <v>#DIV/0!</v>
      </c>
      <c r="O111" s="7">
        <f t="shared" si="7"/>
        <v>1</v>
      </c>
    </row>
    <row r="112" spans="1:15" ht="14.25" customHeight="1">
      <c r="A112" s="13" t="s">
        <v>0</v>
      </c>
      <c r="B112" s="7">
        <v>1976</v>
      </c>
      <c r="C112" s="7" t="s">
        <v>341</v>
      </c>
      <c r="D112" s="7">
        <v>1</v>
      </c>
      <c r="E112" s="7"/>
      <c r="F112" s="7"/>
      <c r="G112" s="7"/>
      <c r="H112" s="7"/>
      <c r="I112" s="7"/>
      <c r="J112" s="8">
        <v>1300000</v>
      </c>
      <c r="K112" s="8">
        <v>28300000</v>
      </c>
      <c r="L112" s="8">
        <v>1250000</v>
      </c>
      <c r="M112" s="9">
        <v>8.5</v>
      </c>
      <c r="N112" s="10">
        <f t="shared" si="6"/>
        <v>21.76923076923077</v>
      </c>
      <c r="O112" s="7">
        <f t="shared" si="7"/>
        <v>0</v>
      </c>
    </row>
    <row r="113" spans="1:15" ht="14.25" customHeight="1">
      <c r="A113" s="13" t="s">
        <v>1</v>
      </c>
      <c r="B113" s="7">
        <v>1976</v>
      </c>
      <c r="C113" s="7" t="s">
        <v>341</v>
      </c>
      <c r="D113" s="7"/>
      <c r="E113" s="7"/>
      <c r="F113" s="7"/>
      <c r="G113" s="7">
        <v>1</v>
      </c>
      <c r="H113" s="7" t="s">
        <v>200</v>
      </c>
      <c r="I113" s="7" t="s">
        <v>299</v>
      </c>
      <c r="J113" s="8">
        <v>5000000</v>
      </c>
      <c r="K113" s="8"/>
      <c r="L113" s="8">
        <v>1165000</v>
      </c>
      <c r="M113" s="9">
        <v>7.2</v>
      </c>
      <c r="N113" s="10">
        <f t="shared" si="6"/>
        <v>0</v>
      </c>
      <c r="O113" s="7">
        <f t="shared" si="7"/>
        <v>1</v>
      </c>
    </row>
    <row r="114" spans="1:15" ht="14.25" customHeight="1">
      <c r="A114" s="13" t="s">
        <v>2</v>
      </c>
      <c r="B114" s="7">
        <v>1976</v>
      </c>
      <c r="C114" s="7" t="s">
        <v>112</v>
      </c>
      <c r="D114" s="7">
        <v>1</v>
      </c>
      <c r="E114" s="7"/>
      <c r="F114" s="7"/>
      <c r="G114" s="7"/>
      <c r="H114" s="7" t="s">
        <v>3</v>
      </c>
      <c r="I114" s="7"/>
      <c r="J114" s="8">
        <v>230000</v>
      </c>
      <c r="K114" s="8"/>
      <c r="L114" s="8">
        <v>1086118</v>
      </c>
      <c r="M114" s="9">
        <v>8.4</v>
      </c>
      <c r="N114" s="10">
        <f t="shared" si="6"/>
        <v>0</v>
      </c>
      <c r="O114" s="7">
        <f t="shared" si="7"/>
        <v>0</v>
      </c>
    </row>
    <row r="115" spans="1:15" ht="14.25" customHeight="1">
      <c r="A115" s="13" t="s">
        <v>4</v>
      </c>
      <c r="B115" s="7">
        <v>1976</v>
      </c>
      <c r="C115" s="7" t="s">
        <v>337</v>
      </c>
      <c r="D115" s="7">
        <v>1</v>
      </c>
      <c r="E115" s="7"/>
      <c r="F115" s="7"/>
      <c r="G115" s="7">
        <v>1</v>
      </c>
      <c r="H115" s="7" t="s">
        <v>238</v>
      </c>
      <c r="I115" s="7" t="s">
        <v>299</v>
      </c>
      <c r="J115" s="8">
        <v>11000000</v>
      </c>
      <c r="K115" s="8">
        <v>20000000</v>
      </c>
      <c r="L115" s="8">
        <v>1000000</v>
      </c>
      <c r="M115" s="9">
        <v>8.1</v>
      </c>
      <c r="N115" s="10">
        <f t="shared" si="6"/>
        <v>1.8181818181818181</v>
      </c>
      <c r="O115" s="7">
        <f t="shared" si="7"/>
        <v>1</v>
      </c>
    </row>
    <row r="116" spans="1:15" ht="14.25" customHeight="1">
      <c r="A116" s="13" t="s">
        <v>5</v>
      </c>
      <c r="B116" s="7">
        <v>1976</v>
      </c>
      <c r="C116" s="7" t="s">
        <v>337</v>
      </c>
      <c r="D116" s="7"/>
      <c r="E116" s="7"/>
      <c r="F116" s="7"/>
      <c r="G116" s="7">
        <v>1</v>
      </c>
      <c r="H116" s="7" t="s">
        <v>200</v>
      </c>
      <c r="I116" s="7" t="s">
        <v>299</v>
      </c>
      <c r="J116" s="8">
        <v>6000000</v>
      </c>
      <c r="K116" s="8">
        <v>44000000</v>
      </c>
      <c r="L116" s="8">
        <v>915000</v>
      </c>
      <c r="M116" s="9">
        <v>7.7</v>
      </c>
      <c r="N116" s="10">
        <f t="shared" si="6"/>
        <v>7.333333333333333</v>
      </c>
      <c r="O116" s="7">
        <f t="shared" si="7"/>
        <v>1</v>
      </c>
    </row>
    <row r="117" spans="1:15" ht="14.25" customHeight="1">
      <c r="A117" s="6" t="s">
        <v>6</v>
      </c>
      <c r="B117" s="7">
        <v>1977</v>
      </c>
      <c r="C117" s="7" t="s">
        <v>341</v>
      </c>
      <c r="D117" s="7"/>
      <c r="E117" s="7"/>
      <c r="F117" s="7"/>
      <c r="G117" s="7">
        <v>1</v>
      </c>
      <c r="H117" s="7" t="s">
        <v>200</v>
      </c>
      <c r="I117" s="7" t="s">
        <v>299</v>
      </c>
      <c r="J117" s="8">
        <v>1200000</v>
      </c>
      <c r="K117" s="8"/>
      <c r="L117" s="8">
        <v>7700000</v>
      </c>
      <c r="M117" s="9">
        <v>6.9</v>
      </c>
      <c r="N117" s="10">
        <f t="shared" si="6"/>
        <v>0</v>
      </c>
      <c r="O117" s="7">
        <f t="shared" si="7"/>
        <v>1</v>
      </c>
    </row>
    <row r="118" spans="1:15" ht="14.25" customHeight="1">
      <c r="A118" s="6" t="s">
        <v>7</v>
      </c>
      <c r="B118" s="7">
        <v>1977</v>
      </c>
      <c r="C118" s="7" t="s">
        <v>112</v>
      </c>
      <c r="D118" s="7"/>
      <c r="E118" s="7"/>
      <c r="F118" s="7">
        <v>1</v>
      </c>
      <c r="G118" s="7">
        <v>1</v>
      </c>
      <c r="H118" s="7" t="s">
        <v>338</v>
      </c>
      <c r="I118" s="7" t="s">
        <v>138</v>
      </c>
      <c r="J118" s="8">
        <v>14000000</v>
      </c>
      <c r="K118" s="8">
        <v>185400000</v>
      </c>
      <c r="L118" s="8">
        <v>7200000</v>
      </c>
      <c r="M118" s="9">
        <v>7.1</v>
      </c>
      <c r="N118" s="10">
        <f t="shared" si="6"/>
        <v>13.242857142857142</v>
      </c>
      <c r="O118" s="7">
        <f t="shared" si="7"/>
        <v>2</v>
      </c>
    </row>
    <row r="119" spans="1:15" ht="14.25" customHeight="1">
      <c r="A119" s="6" t="s">
        <v>8</v>
      </c>
      <c r="B119" s="7">
        <v>1977</v>
      </c>
      <c r="C119" s="7" t="s">
        <v>129</v>
      </c>
      <c r="D119" s="7">
        <v>1</v>
      </c>
      <c r="E119" s="7"/>
      <c r="F119" s="7"/>
      <c r="G119" s="7"/>
      <c r="H119" s="7" t="s">
        <v>142</v>
      </c>
      <c r="I119" s="7"/>
      <c r="J119" s="8"/>
      <c r="K119" s="8"/>
      <c r="L119" s="8">
        <v>4800000</v>
      </c>
      <c r="M119" s="9">
        <v>6.8</v>
      </c>
      <c r="N119" s="10" t="e">
        <f t="shared" si="6"/>
        <v>#DIV/0!</v>
      </c>
      <c r="O119" s="7">
        <f t="shared" si="7"/>
        <v>0</v>
      </c>
    </row>
    <row r="120" spans="1:15" ht="14.25" customHeight="1">
      <c r="A120" s="6" t="s">
        <v>9</v>
      </c>
      <c r="B120" s="7">
        <v>1977</v>
      </c>
      <c r="C120" s="7" t="s">
        <v>10</v>
      </c>
      <c r="D120" s="7"/>
      <c r="E120" s="7"/>
      <c r="F120" s="7"/>
      <c r="G120" s="7">
        <v>1</v>
      </c>
      <c r="H120" s="7" t="s">
        <v>54</v>
      </c>
      <c r="I120" s="7" t="s">
        <v>299</v>
      </c>
      <c r="J120" s="8">
        <v>6000000</v>
      </c>
      <c r="K120" s="8"/>
      <c r="L120" s="8">
        <v>4600000</v>
      </c>
      <c r="M120" s="9">
        <v>7.5</v>
      </c>
      <c r="N120" s="10">
        <f t="shared" si="6"/>
        <v>0</v>
      </c>
      <c r="O120" s="7">
        <f t="shared" si="7"/>
        <v>1</v>
      </c>
    </row>
    <row r="121" spans="1:15" ht="14.25" customHeight="1">
      <c r="A121" s="6" t="s">
        <v>11</v>
      </c>
      <c r="B121" s="7">
        <v>1977</v>
      </c>
      <c r="C121" s="7" t="s">
        <v>335</v>
      </c>
      <c r="D121" s="7">
        <v>1</v>
      </c>
      <c r="E121" s="7"/>
      <c r="F121" s="7"/>
      <c r="G121" s="7"/>
      <c r="H121" s="7" t="s">
        <v>74</v>
      </c>
      <c r="I121" s="7"/>
      <c r="J121" s="8"/>
      <c r="K121" s="8"/>
      <c r="L121" s="8">
        <v>3150000</v>
      </c>
      <c r="M121" s="9">
        <v>6.4</v>
      </c>
      <c r="N121" s="10" t="e">
        <f t="shared" si="6"/>
        <v>#DIV/0!</v>
      </c>
      <c r="O121" s="7">
        <f t="shared" si="7"/>
        <v>0</v>
      </c>
    </row>
    <row r="122" spans="1:15" ht="14.25" customHeight="1">
      <c r="A122" s="6" t="s">
        <v>12</v>
      </c>
      <c r="B122" s="7">
        <v>1977</v>
      </c>
      <c r="C122" s="7" t="s">
        <v>337</v>
      </c>
      <c r="D122" s="7"/>
      <c r="E122" s="7"/>
      <c r="F122" s="7"/>
      <c r="G122" s="7">
        <v>1</v>
      </c>
      <c r="H122" s="7"/>
      <c r="I122" s="7" t="s">
        <v>13</v>
      </c>
      <c r="J122" s="8">
        <v>1200000</v>
      </c>
      <c r="K122" s="8">
        <v>140000000</v>
      </c>
      <c r="L122" s="8">
        <v>2750000</v>
      </c>
      <c r="M122" s="9">
        <v>7.2</v>
      </c>
      <c r="N122" s="10">
        <f t="shared" si="6"/>
        <v>116.66666666666667</v>
      </c>
      <c r="O122" s="7">
        <f t="shared" si="7"/>
        <v>1</v>
      </c>
    </row>
    <row r="123" spans="1:15" ht="14.25" customHeight="1">
      <c r="A123" s="6" t="s">
        <v>14</v>
      </c>
      <c r="B123" s="7">
        <v>1977</v>
      </c>
      <c r="C123" s="7" t="s">
        <v>341</v>
      </c>
      <c r="D123" s="7">
        <v>1</v>
      </c>
      <c r="E123" s="7"/>
      <c r="F123" s="7"/>
      <c r="G123" s="7"/>
      <c r="H123" s="7"/>
      <c r="I123" s="7"/>
      <c r="J123" s="8"/>
      <c r="K123" s="8">
        <v>28000000</v>
      </c>
      <c r="L123" s="8">
        <v>2100000</v>
      </c>
      <c r="M123" s="9">
        <v>7.2</v>
      </c>
      <c r="N123" s="10" t="e">
        <f t="shared" si="6"/>
        <v>#DIV/0!</v>
      </c>
      <c r="O123" s="7">
        <f t="shared" si="7"/>
        <v>0</v>
      </c>
    </row>
    <row r="124" spans="1:15" ht="14.25" customHeight="1">
      <c r="A124" s="6" t="s">
        <v>15</v>
      </c>
      <c r="B124" s="7">
        <v>1977</v>
      </c>
      <c r="C124" s="7" t="s">
        <v>341</v>
      </c>
      <c r="D124" s="7"/>
      <c r="E124" s="7"/>
      <c r="F124" s="7"/>
      <c r="G124" s="7">
        <v>1</v>
      </c>
      <c r="H124" s="7"/>
      <c r="I124" s="7" t="s">
        <v>299</v>
      </c>
      <c r="J124" s="8"/>
      <c r="K124" s="8">
        <v>30000000</v>
      </c>
      <c r="L124" s="8">
        <v>1900000</v>
      </c>
      <c r="M124" s="9">
        <v>5.5</v>
      </c>
      <c r="N124" s="10" t="e">
        <f t="shared" si="6"/>
        <v>#DIV/0!</v>
      </c>
      <c r="O124" s="7">
        <f t="shared" si="7"/>
        <v>1</v>
      </c>
    </row>
    <row r="125" spans="1:15" ht="14.25" customHeight="1">
      <c r="A125" s="6" t="s">
        <v>16</v>
      </c>
      <c r="B125" s="7">
        <v>1977</v>
      </c>
      <c r="C125" s="7" t="s">
        <v>341</v>
      </c>
      <c r="D125" s="7"/>
      <c r="E125" s="7"/>
      <c r="F125" s="7">
        <v>1</v>
      </c>
      <c r="G125" s="7"/>
      <c r="H125" s="7" t="s">
        <v>17</v>
      </c>
      <c r="I125" s="7"/>
      <c r="J125" s="8"/>
      <c r="K125" s="8">
        <v>28000000</v>
      </c>
      <c r="L125" s="8">
        <v>1700000</v>
      </c>
      <c r="M125" s="9">
        <v>5.2</v>
      </c>
      <c r="N125" s="10" t="e">
        <f t="shared" si="6"/>
        <v>#DIV/0!</v>
      </c>
      <c r="O125" s="7">
        <f t="shared" si="7"/>
        <v>1</v>
      </c>
    </row>
    <row r="126" spans="1:15" ht="14.25" customHeight="1">
      <c r="A126" s="6" t="s">
        <v>18</v>
      </c>
      <c r="B126" s="7">
        <v>1977</v>
      </c>
      <c r="C126" s="7" t="s">
        <v>337</v>
      </c>
      <c r="D126" s="7"/>
      <c r="E126" s="7"/>
      <c r="F126" s="7"/>
      <c r="G126" s="7">
        <v>1</v>
      </c>
      <c r="H126" s="7"/>
      <c r="I126" s="7" t="s">
        <v>299</v>
      </c>
      <c r="J126" s="8">
        <v>26000000</v>
      </c>
      <c r="K126" s="8">
        <v>50800000</v>
      </c>
      <c r="L126" s="8">
        <v>1600000</v>
      </c>
      <c r="M126" s="9">
        <v>7.3</v>
      </c>
      <c r="N126" s="10">
        <f t="shared" si="6"/>
        <v>1.9538461538461538</v>
      </c>
      <c r="O126" s="7">
        <f t="shared" si="7"/>
        <v>1</v>
      </c>
    </row>
    <row r="127" spans="1:15" ht="14.25" customHeight="1">
      <c r="A127" s="13" t="s">
        <v>19</v>
      </c>
      <c r="B127" s="7">
        <v>1977</v>
      </c>
      <c r="C127" s="7" t="s">
        <v>360</v>
      </c>
      <c r="D127" s="7">
        <v>1</v>
      </c>
      <c r="E127" s="7"/>
      <c r="F127" s="7"/>
      <c r="G127" s="7"/>
      <c r="H127" s="7" t="s">
        <v>193</v>
      </c>
      <c r="I127" s="7" t="s">
        <v>20</v>
      </c>
      <c r="J127" s="8"/>
      <c r="K127" s="8"/>
      <c r="L127" s="8">
        <v>1000000</v>
      </c>
      <c r="M127" s="9">
        <v>7.8</v>
      </c>
      <c r="N127" s="10" t="e">
        <f t="shared" si="6"/>
        <v>#DIV/0!</v>
      </c>
      <c r="O127" s="7">
        <f t="shared" si="7"/>
        <v>0</v>
      </c>
    </row>
    <row r="128" spans="1:15" ht="14.25" customHeight="1">
      <c r="A128" s="13" t="s">
        <v>21</v>
      </c>
      <c r="B128" s="7">
        <v>1977</v>
      </c>
      <c r="C128" s="7" t="s">
        <v>341</v>
      </c>
      <c r="D128" s="7">
        <v>1</v>
      </c>
      <c r="E128" s="7"/>
      <c r="F128" s="7"/>
      <c r="G128" s="7"/>
      <c r="H128" s="7" t="s">
        <v>62</v>
      </c>
      <c r="I128" s="7"/>
      <c r="J128" s="8">
        <v>4000000</v>
      </c>
      <c r="K128" s="8">
        <v>38300000</v>
      </c>
      <c r="L128" s="8">
        <v>950000</v>
      </c>
      <c r="M128" s="9">
        <v>8.2</v>
      </c>
      <c r="N128" s="10">
        <f t="shared" si="6"/>
        <v>9.575</v>
      </c>
      <c r="O128" s="7">
        <f t="shared" si="7"/>
        <v>0</v>
      </c>
    </row>
    <row r="129" spans="1:15" ht="14.25" customHeight="1">
      <c r="A129" s="13" t="s">
        <v>22</v>
      </c>
      <c r="B129" s="7">
        <v>1977</v>
      </c>
      <c r="C129" s="7" t="s">
        <v>341</v>
      </c>
      <c r="D129" s="7"/>
      <c r="E129" s="7"/>
      <c r="F129" s="7"/>
      <c r="G129" s="7">
        <v>1</v>
      </c>
      <c r="H129" s="7"/>
      <c r="I129" s="7" t="s">
        <v>299</v>
      </c>
      <c r="J129" s="8">
        <v>9000000</v>
      </c>
      <c r="K129" s="8">
        <v>25000000</v>
      </c>
      <c r="L129" s="8">
        <v>650000</v>
      </c>
      <c r="M129" s="9">
        <v>6.8</v>
      </c>
      <c r="N129" s="10">
        <f t="shared" si="6"/>
        <v>2.7777777777777777</v>
      </c>
      <c r="O129" s="7">
        <f t="shared" si="7"/>
        <v>1</v>
      </c>
    </row>
    <row r="130" spans="1:15" ht="14.25" customHeight="1">
      <c r="A130" s="13" t="s">
        <v>23</v>
      </c>
      <c r="B130" s="7">
        <v>1977</v>
      </c>
      <c r="C130" s="7" t="s">
        <v>341</v>
      </c>
      <c r="D130" s="7"/>
      <c r="E130" s="7"/>
      <c r="F130" s="7">
        <v>1</v>
      </c>
      <c r="G130" s="7"/>
      <c r="H130" s="7" t="s">
        <v>24</v>
      </c>
      <c r="I130" s="7"/>
      <c r="J130" s="8">
        <v>14000000</v>
      </c>
      <c r="K130" s="8">
        <v>30750000</v>
      </c>
      <c r="L130" s="8">
        <v>600000</v>
      </c>
      <c r="M130" s="9">
        <v>3.6</v>
      </c>
      <c r="N130" s="10">
        <f t="shared" si="6"/>
        <v>2.1964285714285716</v>
      </c>
      <c r="O130" s="7">
        <f t="shared" si="7"/>
        <v>1</v>
      </c>
    </row>
    <row r="131" spans="1:15" ht="14.25" customHeight="1">
      <c r="A131" s="13" t="s">
        <v>25</v>
      </c>
      <c r="B131" s="7">
        <v>1977</v>
      </c>
      <c r="C131" s="7" t="s">
        <v>341</v>
      </c>
      <c r="D131" s="7"/>
      <c r="E131" s="7"/>
      <c r="F131" s="7"/>
      <c r="G131" s="7">
        <v>1</v>
      </c>
      <c r="H131" s="7"/>
      <c r="I131" s="7" t="s">
        <v>299</v>
      </c>
      <c r="J131" s="8">
        <v>6000000</v>
      </c>
      <c r="K131" s="8"/>
      <c r="L131" s="8">
        <v>600000</v>
      </c>
      <c r="M131" s="9">
        <v>5.7</v>
      </c>
      <c r="N131" s="10">
        <f t="shared" si="6"/>
        <v>0</v>
      </c>
      <c r="O131" s="7">
        <f t="shared" si="7"/>
        <v>1</v>
      </c>
    </row>
    <row r="132" spans="1:15" ht="14.25" customHeight="1">
      <c r="A132" s="13" t="s">
        <v>26</v>
      </c>
      <c r="B132" s="7">
        <v>1977</v>
      </c>
      <c r="C132" s="7" t="s">
        <v>112</v>
      </c>
      <c r="D132" s="7">
        <v>1</v>
      </c>
      <c r="E132" s="7"/>
      <c r="F132" s="7"/>
      <c r="G132" s="7"/>
      <c r="H132" s="7" t="s">
        <v>3</v>
      </c>
      <c r="I132" s="7"/>
      <c r="J132" s="8">
        <v>500000</v>
      </c>
      <c r="K132" s="8"/>
      <c r="L132" s="8">
        <v>536169</v>
      </c>
      <c r="M132" s="9">
        <v>6.1</v>
      </c>
      <c r="N132" s="10">
        <f t="shared" si="6"/>
        <v>0</v>
      </c>
      <c r="O132" s="7">
        <f t="shared" si="7"/>
        <v>0</v>
      </c>
    </row>
    <row r="133" spans="1:15" ht="14.25" customHeight="1">
      <c r="A133" s="6" t="s">
        <v>217</v>
      </c>
      <c r="B133" s="7"/>
      <c r="C133" s="7"/>
      <c r="D133" s="11">
        <f>SUM(D2:D132)/131</f>
        <v>0.35877862595419846</v>
      </c>
      <c r="E133" s="11">
        <f>SUM(E2:E132)/131</f>
        <v>0.022900763358778626</v>
      </c>
      <c r="F133" s="11">
        <f>SUM(F2:F132)/131</f>
        <v>0.183206106870229</v>
      </c>
      <c r="G133" s="11">
        <f>SUM(G2:G132)/131</f>
        <v>0.4770992366412214</v>
      </c>
      <c r="H133" s="9"/>
      <c r="I133" s="9">
        <f>SUM(I2:I132)/100</f>
        <v>0</v>
      </c>
      <c r="J133" s="9">
        <f>SUM(J2:J132)/61</f>
        <v>6161803.278688525</v>
      </c>
      <c r="K133" s="9">
        <f>SUM(K2:K132)/54</f>
        <v>79930651.2037037</v>
      </c>
      <c r="L133" s="9">
        <f>(SUM(L2:L132))/100</f>
        <v>4336462</v>
      </c>
      <c r="M133" s="9">
        <f>SUM(M2:M132)/131</f>
        <v>6.389312977099239</v>
      </c>
      <c r="N133" s="10">
        <f t="shared" si="6"/>
        <v>12.971957654045084</v>
      </c>
      <c r="O133" s="7">
        <f>SUM(O2:O132)</f>
        <v>89.5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Florin</cp:lastModifiedBy>
  <dcterms:modified xsi:type="dcterms:W3CDTF">2013-08-17T21:05:10Z</dcterms:modified>
  <cp:category/>
  <cp:version/>
  <cp:contentType/>
  <cp:contentStatus/>
</cp:coreProperties>
</file>